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720" windowHeight="16740" tabRatio="500" activeTab="0"/>
  </bookViews>
  <sheets>
    <sheet name="COMPCONE.WK1" sheetId="1" r:id="rId1"/>
    <sheet name="8" sheetId="2" r:id="rId2"/>
    <sheet name="7D" sheetId="3" r:id="rId3"/>
    <sheet name="7C" sheetId="4" r:id="rId4"/>
    <sheet name="7B" sheetId="5" r:id="rId5"/>
    <sheet name="7A" sheetId="6" r:id="rId6"/>
    <sheet name="5D" sheetId="7" r:id="rId7"/>
    <sheet name="5C" sheetId="8" r:id="rId8"/>
    <sheet name="5B" sheetId="9" r:id="rId9"/>
    <sheet name="5A" sheetId="10" r:id="rId10"/>
    <sheet name="3E" sheetId="11" r:id="rId11"/>
    <sheet name="3D" sheetId="12" r:id="rId12"/>
    <sheet name="3C" sheetId="13" r:id="rId13"/>
    <sheet name="3B" sheetId="14" r:id="rId14"/>
    <sheet name="2" sheetId="15" r:id="rId15"/>
    <sheet name="1" sheetId="16" r:id="rId16"/>
  </sheets>
  <definedNames/>
  <calcPr fullCalcOnLoad="1"/>
</workbook>
</file>

<file path=xl/sharedStrings.xml><?xml version="1.0" encoding="utf-8"?>
<sst xmlns="http://schemas.openxmlformats.org/spreadsheetml/2006/main" count="519" uniqueCount="59">
  <si>
    <t>Units used: spherical degrees (a construct for the model), normalized mm on the retinal surface, and degrees of visual angle calculated as per Drasdo and Fowler (1974); Dcc is center to center spacing assuming triangular packing</t>
  </si>
  <si>
    <t>Cones, 4Meridians, all stats.xls</t>
  </si>
  <si>
    <t>COMPCONE.WK1</t>
  </si>
  <si>
    <t>Mean densities of cones</t>
  </si>
  <si>
    <t>8 Young normal adults H1-H7</t>
  </si>
  <si>
    <t>Input files created by COMPOSITE pgms using meridian sampling pattern</t>
  </si>
  <si>
    <t>Created 6/15/88.  Last modified: 8/15/89 by dm</t>
  </si>
  <si>
    <t>=</t>
  </si>
  <si>
    <t>CONES</t>
  </si>
  <si>
    <t>Ecc.</t>
  </si>
  <si>
    <t>Visual deg</t>
  </si>
  <si>
    <t>Area mag/r*r</t>
  </si>
  <si>
    <t>Norm. mm</t>
  </si>
  <si>
    <t>Temporal HM</t>
  </si>
  <si>
    <t>Superior VM</t>
  </si>
  <si>
    <t>Nasal HM</t>
  </si>
  <si>
    <t>Inferior VM</t>
  </si>
  <si>
    <t>Ratios</t>
  </si>
  <si>
    <t>Mean Density</t>
  </si>
  <si>
    <t>(Drasdo)</t>
  </si>
  <si>
    <t>Sum</t>
  </si>
  <si>
    <t>SumSquares</t>
  </si>
  <si>
    <t>N</t>
  </si>
  <si>
    <t>Mean</t>
  </si>
  <si>
    <t>Log Mean density</t>
  </si>
  <si>
    <t>SumSqDev</t>
  </si>
  <si>
    <t>Variance</t>
  </si>
  <si>
    <t>SD</t>
  </si>
  <si>
    <t>CV</t>
  </si>
  <si>
    <t>SEM</t>
  </si>
  <si>
    <t>Log mean dens.</t>
  </si>
  <si>
    <t>Log mean density</t>
  </si>
  <si>
    <t>N/T</t>
  </si>
  <si>
    <t>S/I</t>
  </si>
  <si>
    <t>S/T</t>
  </si>
  <si>
    <t>I/T</t>
  </si>
  <si>
    <t>Cones/sq mm</t>
  </si>
  <si>
    <t>-</t>
  </si>
  <si>
    <t>optic disk</t>
  </si>
  <si>
    <t>Temporal</t>
  </si>
  <si>
    <t>Superior</t>
  </si>
  <si>
    <t>Nasal</t>
  </si>
  <si>
    <t>Inferior</t>
  </si>
  <si>
    <t>Dcc (spacing)</t>
  </si>
  <si>
    <t>Dcc (deg * 60)</t>
  </si>
  <si>
    <t>Density</t>
  </si>
  <si>
    <t>mean + SD</t>
  </si>
  <si>
    <t>mean - SD</t>
  </si>
  <si>
    <t>Dcc(mean+SD)</t>
  </si>
  <si>
    <t>Dcc(mean-SD)</t>
  </si>
  <si>
    <t>Dcc(spacing)</t>
  </si>
  <si>
    <t>mean -SD</t>
  </si>
  <si>
    <t>mm</t>
  </si>
  <si>
    <t>deg</t>
  </si>
  <si>
    <t>minutes of arc</t>
  </si>
  <si>
    <t>#/sq deg</t>
  </si>
  <si>
    <t>Created 5/20/10 from</t>
  </si>
  <si>
    <t>ret. (spherical) deg.</t>
  </si>
  <si>
    <t>Original reference: Curcio, C. A., Sloan, K. R., Kalina, R. E., Hendrickson, A. E., 1990. Human photoreceptor topography. J Comp Neurol 292, 497-523.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</si>
</sst>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E+00_)"/>
    <numFmt numFmtId="169" formatCode="General"/>
    <numFmt numFmtId="170" formatCode="0.00000E+00_)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168" fontId="0" fillId="0" borderId="0" xfId="0" applyAlignment="1">
      <alignment/>
    </xf>
    <xf numFmtId="168" fontId="0" fillId="0" borderId="0" xfId="0" applyAlignment="1" applyProtection="1">
      <alignment horizontal="left"/>
      <protection/>
    </xf>
    <xf numFmtId="168" fontId="0" fillId="0" borderId="0" xfId="0" applyAlignment="1" applyProtection="1">
      <alignment horizontal="fill"/>
      <protection/>
    </xf>
    <xf numFmtId="168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4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Coefficient of Variation for Cones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Eye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385"/>
          <c:w val="0.9762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'COMPCONE.WK1'!$D$15:$D$46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'COMPCONE.WK1'!$M$15:$M$44</c:f>
              <c:numCache>
                <c:ptCount val="30"/>
                <c:pt idx="0">
                  <c:v>0.45981021992751375</c:v>
                </c:pt>
                <c:pt idx="1">
                  <c:v>0.4742441241698571</c:v>
                </c:pt>
                <c:pt idx="2">
                  <c:v>0.37462613407541057</c:v>
                </c:pt>
                <c:pt idx="3">
                  <c:v>0.32210039772887017</c:v>
                </c:pt>
                <c:pt idx="4">
                  <c:v>0.2084763101318846</c:v>
                </c:pt>
                <c:pt idx="5">
                  <c:v>0.09476347272903282</c:v>
                </c:pt>
                <c:pt idx="6">
                  <c:v>0.12682129041179285</c:v>
                </c:pt>
                <c:pt idx="7">
                  <c:v>0.09230153526739708</c:v>
                </c:pt>
                <c:pt idx="8">
                  <c:v>0.08694814805628347</c:v>
                </c:pt>
                <c:pt idx="9">
                  <c:v>0.10763381331351829</c:v>
                </c:pt>
                <c:pt idx="10">
                  <c:v>0.12289289384469818</c:v>
                </c:pt>
                <c:pt idx="11">
                  <c:v>0.11459684251479918</c:v>
                </c:pt>
                <c:pt idx="12">
                  <c:v>0.09976771157227325</c:v>
                </c:pt>
                <c:pt idx="13">
                  <c:v>0.0856415090739875</c:v>
                </c:pt>
                <c:pt idx="14">
                  <c:v>0.09893732764948103</c:v>
                </c:pt>
                <c:pt idx="15">
                  <c:v>0.09050798382894272</c:v>
                </c:pt>
                <c:pt idx="16">
                  <c:v>0.1030313513111617</c:v>
                </c:pt>
                <c:pt idx="17">
                  <c:v>0.1248590684032082</c:v>
                </c:pt>
                <c:pt idx="18">
                  <c:v>0.118245705718597</c:v>
                </c:pt>
                <c:pt idx="19">
                  <c:v>0.09941395768462705</c:v>
                </c:pt>
                <c:pt idx="20">
                  <c:v>0.08083290480187302</c:v>
                </c:pt>
                <c:pt idx="21">
                  <c:v>0.09178758952967975</c:v>
                </c:pt>
                <c:pt idx="22">
                  <c:v>0.07158095903707841</c:v>
                </c:pt>
                <c:pt idx="23">
                  <c:v>0.09047830740213782</c:v>
                </c:pt>
                <c:pt idx="24">
                  <c:v>0.13325392697418495</c:v>
                </c:pt>
                <c:pt idx="25">
                  <c:v>0.18269290439208757</c:v>
                </c:pt>
                <c:pt idx="26">
                  <c:v>0.20728216561458546</c:v>
                </c:pt>
                <c:pt idx="27">
                  <c:v>0.19011054254097953</c:v>
                </c:pt>
                <c:pt idx="28">
                  <c:v>0.1794183473964885</c:v>
                </c:pt>
                <c:pt idx="29">
                  <c:v>0.22836597305951692</c:v>
                </c:pt>
              </c:numCache>
            </c:numRef>
          </c:yVal>
          <c:smooth val="0"/>
        </c:ser>
        <c:ser>
          <c:idx val="1"/>
          <c:order val="1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'COMPCONE.WK1'!$D$15:$D$46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'COMPCONE.WK1'!$W$15:$W$45</c:f>
              <c:numCache>
                <c:ptCount val="31"/>
                <c:pt idx="0">
                  <c:v>0.45981021992751375</c:v>
                </c:pt>
                <c:pt idx="1">
                  <c:v>0.3586615041690157</c:v>
                </c:pt>
                <c:pt idx="2">
                  <c:v>0.24842463850123067</c:v>
                </c:pt>
                <c:pt idx="3">
                  <c:v>0.2134034267854008</c:v>
                </c:pt>
                <c:pt idx="4">
                  <c:v>0.13635474920422894</c:v>
                </c:pt>
                <c:pt idx="5">
                  <c:v>0.13528240762795943</c:v>
                </c:pt>
                <c:pt idx="6">
                  <c:v>0.16892814424207359</c:v>
                </c:pt>
                <c:pt idx="7">
                  <c:v>0.15901721481683181</c:v>
                </c:pt>
                <c:pt idx="8">
                  <c:v>0.11111140373150219</c:v>
                </c:pt>
                <c:pt idx="9">
                  <c:v>0.14033575875639576</c:v>
                </c:pt>
                <c:pt idx="10">
                  <c:v>0.15798870978309648</c:v>
                </c:pt>
                <c:pt idx="11">
                  <c:v>0.1526911416828704</c:v>
                </c:pt>
                <c:pt idx="12">
                  <c:v>0.13487816115099052</c:v>
                </c:pt>
                <c:pt idx="13">
                  <c:v>0.14648688597649853</c:v>
                </c:pt>
                <c:pt idx="14">
                  <c:v>0.20625952983745036</c:v>
                </c:pt>
                <c:pt idx="15">
                  <c:v>0.18370730577469427</c:v>
                </c:pt>
                <c:pt idx="16">
                  <c:v>0.17199758084837338</c:v>
                </c:pt>
                <c:pt idx="17">
                  <c:v>0.14834500329681763</c:v>
                </c:pt>
                <c:pt idx="18">
                  <c:v>0.13649625665288473</c:v>
                </c:pt>
                <c:pt idx="19">
                  <c:v>0.10884555318093397</c:v>
                </c:pt>
                <c:pt idx="20">
                  <c:v>0.1267738418789838</c:v>
                </c:pt>
                <c:pt idx="21">
                  <c:v>0.12298501478620238</c:v>
                </c:pt>
                <c:pt idx="22">
                  <c:v>0.11617947609635762</c:v>
                </c:pt>
                <c:pt idx="23">
                  <c:v>0.1151886196757568</c:v>
                </c:pt>
                <c:pt idx="24">
                  <c:v>0.1326064850567311</c:v>
                </c:pt>
                <c:pt idx="25">
                  <c:v>0.1447391015749675</c:v>
                </c:pt>
                <c:pt idx="26">
                  <c:v>0.15128000278125245</c:v>
                </c:pt>
                <c:pt idx="27">
                  <c:v>0.18319533682556446</c:v>
                </c:pt>
                <c:pt idx="28">
                  <c:v>0.2539044158619961</c:v>
                </c:pt>
                <c:pt idx="29">
                  <c:v>0.29156551553093035</c:v>
                </c:pt>
                <c:pt idx="30">
                  <c:v>0.330413882220761</c:v>
                </c:pt>
              </c:numCache>
            </c:numRef>
          </c:yVal>
          <c:smooth val="0"/>
        </c:ser>
        <c:ser>
          <c:idx val="2"/>
          <c:order val="2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'COMPCONE.WK1'!$D$15:$D$46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'COMPCONE.WK1'!$AG$15:$AG$46</c:f>
              <c:numCache>
                <c:ptCount val="32"/>
                <c:pt idx="0">
                  <c:v>0.45981021992751375</c:v>
                </c:pt>
                <c:pt idx="1">
                  <c:v>0.42112808981021504</c:v>
                </c:pt>
                <c:pt idx="2">
                  <c:v>0.2927923756550127</c:v>
                </c:pt>
                <c:pt idx="3">
                  <c:v>0.243156568347334</c:v>
                </c:pt>
                <c:pt idx="4">
                  <c:v>0.15001128772540617</c:v>
                </c:pt>
                <c:pt idx="5">
                  <c:v>0.04949907288355333</c:v>
                </c:pt>
                <c:pt idx="6">
                  <c:v>0.11275629877055736</c:v>
                </c:pt>
                <c:pt idx="7">
                  <c:v>0.11717401148616498</c:v>
                </c:pt>
                <c:pt idx="8">
                  <c:v>0.09627117390674018</c:v>
                </c:pt>
                <c:pt idx="9">
                  <c:v>0.1182120650048748</c:v>
                </c:pt>
                <c:pt idx="10">
                  <c:v>0.11027958100956206</c:v>
                </c:pt>
                <c:pt idx="11">
                  <c:v>0.0924630893149499</c:v>
                </c:pt>
                <c:pt idx="12">
                  <c:v>0.07306351303625254</c:v>
                </c:pt>
                <c:pt idx="13">
                  <c:v>0.1274085855754032</c:v>
                </c:pt>
                <c:pt idx="14">
                  <c:v>0.30621752095478155</c:v>
                </c:pt>
                <c:pt idx="15">
                  <c:v>0</c:v>
                </c:pt>
                <c:pt idx="16">
                  <c:v>0.2649514821227903</c:v>
                </c:pt>
                <c:pt idx="17">
                  <c:v>0.13805101801660963</c:v>
                </c:pt>
                <c:pt idx="18">
                  <c:v>0.09164043981835147</c:v>
                </c:pt>
                <c:pt idx="19">
                  <c:v>0.07872589775216741</c:v>
                </c:pt>
                <c:pt idx="20">
                  <c:v>0.08118231311816154</c:v>
                </c:pt>
                <c:pt idx="21">
                  <c:v>0.1101462435295839</c:v>
                </c:pt>
                <c:pt idx="22">
                  <c:v>0.13235542465484393</c:v>
                </c:pt>
                <c:pt idx="23">
                  <c:v>0.14207610186850334</c:v>
                </c:pt>
                <c:pt idx="24">
                  <c:v>0.15037635605614863</c:v>
                </c:pt>
                <c:pt idx="25">
                  <c:v>0.1430671770193429</c:v>
                </c:pt>
                <c:pt idx="26">
                  <c:v>0.11450246834431987</c:v>
                </c:pt>
                <c:pt idx="27">
                  <c:v>0.0941006862400503</c:v>
                </c:pt>
                <c:pt idx="28">
                  <c:v>0.09471022863275622</c:v>
                </c:pt>
                <c:pt idx="29">
                  <c:v>0.0999160229755578</c:v>
                </c:pt>
                <c:pt idx="30">
                  <c:v>0.13503125841151237</c:v>
                </c:pt>
                <c:pt idx="31">
                  <c:v>0.1995783962081782</c:v>
                </c:pt>
              </c:numCache>
            </c:numRef>
          </c:yVal>
          <c:smooth val="0"/>
        </c:ser>
        <c:ser>
          <c:idx val="3"/>
          <c:order val="3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'COMPCONE.WK1'!$D$15:$D$46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'COMPCONE.WK1'!$AQ$15:$AQ$45</c:f>
              <c:numCache>
                <c:ptCount val="31"/>
                <c:pt idx="0">
                  <c:v>0.45981021992751375</c:v>
                </c:pt>
                <c:pt idx="1">
                  <c:v>0.37686349186189394</c:v>
                </c:pt>
                <c:pt idx="2">
                  <c:v>0.3144155767073407</c:v>
                </c:pt>
                <c:pt idx="3">
                  <c:v>0.31717215969523804</c:v>
                </c:pt>
                <c:pt idx="4">
                  <c:v>0.2418214461404685</c:v>
                </c:pt>
                <c:pt idx="5">
                  <c:v>0.1669704969758326</c:v>
                </c:pt>
                <c:pt idx="6">
                  <c:v>0.23914523831011392</c:v>
                </c:pt>
                <c:pt idx="7">
                  <c:v>0.26133058396226616</c:v>
                </c:pt>
                <c:pt idx="8">
                  <c:v>0.21691583630062308</c:v>
                </c:pt>
                <c:pt idx="9">
                  <c:v>0.13854985654378776</c:v>
                </c:pt>
                <c:pt idx="10">
                  <c:v>0.11164304299334059</c:v>
                </c:pt>
                <c:pt idx="11">
                  <c:v>0.07268970325484057</c:v>
                </c:pt>
                <c:pt idx="12">
                  <c:v>0.03685689176037799</c:v>
                </c:pt>
                <c:pt idx="13">
                  <c:v>0.10182645298806339</c:v>
                </c:pt>
                <c:pt idx="14">
                  <c:v>0.09226635580658679</c:v>
                </c:pt>
                <c:pt idx="15">
                  <c:v>0.08989669924125819</c:v>
                </c:pt>
                <c:pt idx="16">
                  <c:v>0.08426841371094347</c:v>
                </c:pt>
                <c:pt idx="17">
                  <c:v>0.0930996577763408</c:v>
                </c:pt>
                <c:pt idx="18">
                  <c:v>0.08527905344882482</c:v>
                </c:pt>
                <c:pt idx="19">
                  <c:v>0.0901321462585089</c:v>
                </c:pt>
                <c:pt idx="20">
                  <c:v>0.12176783305419961</c:v>
                </c:pt>
                <c:pt idx="21">
                  <c:v>0.1427944666371818</c:v>
                </c:pt>
                <c:pt idx="22">
                  <c:v>0.16586253879799112</c:v>
                </c:pt>
                <c:pt idx="23">
                  <c:v>0.18177922112060582</c:v>
                </c:pt>
                <c:pt idx="24">
                  <c:v>0.18587404608888222</c:v>
                </c:pt>
                <c:pt idx="25">
                  <c:v>0.1848903841131344</c:v>
                </c:pt>
                <c:pt idx="26">
                  <c:v>0.19613090318585114</c:v>
                </c:pt>
                <c:pt idx="27">
                  <c:v>0.21010707083615993</c:v>
                </c:pt>
                <c:pt idx="28">
                  <c:v>0.21368381004077808</c:v>
                </c:pt>
                <c:pt idx="29">
                  <c:v>0.30942590938956577</c:v>
                </c:pt>
                <c:pt idx="30">
                  <c:v>0.34572820924229464</c:v>
                </c:pt>
              </c:numCache>
            </c:numRef>
          </c:yVal>
          <c:smooth val="0"/>
        </c:ser>
        <c:axId val="2250330"/>
        <c:axId val="20252971"/>
      </c:scatterChart>
      <c:valAx>
        <c:axId val="225033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the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252971"/>
        <c:crosses val="autoZero"/>
        <c:crossBetween val="midCat"/>
        <c:dispUnits/>
      </c:valAx>
      <c:valAx>
        <c:axId val="20252971"/>
        <c:scaling>
          <c:orientation val="minMax"/>
          <c:max val="0.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330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75"/>
          <c:y val="0.96725"/>
          <c:w val="0.4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Nasal and Temporal Cone Densities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'COMPCONE.WK1'!$AB$57:$AB$69</c:f>
              <c:numCache>
                <c:ptCount val="13"/>
                <c:pt idx="0">
                  <c:v>15918.185559240002</c:v>
                </c:pt>
                <c:pt idx="1">
                  <c:v>12480.457810803944</c:v>
                </c:pt>
                <c:pt idx="2">
                  <c:v>9321.097953209555</c:v>
                </c:pt>
                <c:pt idx="3">
                  <c:v>7507.666054749652</c:v>
                </c:pt>
                <c:pt idx="4">
                  <c:v>5990.345657515749</c:v>
                </c:pt>
                <c:pt idx="5">
                  <c:v>4307.717718497521</c:v>
                </c:pt>
                <c:pt idx="6">
                  <c:v>3461.474767374926</c:v>
                </c:pt>
                <c:pt idx="7">
                  <c:v>2936.5845004429207</c:v>
                </c:pt>
                <c:pt idx="8">
                  <c:v>2534.862499794052</c:v>
                </c:pt>
                <c:pt idx="9">
                  <c:v>2097.0594218121432</c:v>
                </c:pt>
                <c:pt idx="10">
                  <c:v>1915.5583245081602</c:v>
                </c:pt>
                <c:pt idx="11">
                  <c:v>1790.8448694897602</c:v>
                </c:pt>
                <c:pt idx="12">
                  <c:v>1678.8690724642454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'COMPCONE.WK1'!$H$57:$H$69</c:f>
              <c:numCache>
                <c:ptCount val="13"/>
                <c:pt idx="0">
                  <c:v>15918.185559240002</c:v>
                </c:pt>
                <c:pt idx="1">
                  <c:v>13124.746769559428</c:v>
                </c:pt>
                <c:pt idx="2">
                  <c:v>9823.491235405545</c:v>
                </c:pt>
                <c:pt idx="3">
                  <c:v>7946.193665821115</c:v>
                </c:pt>
                <c:pt idx="4">
                  <c:v>6456.104776531336</c:v>
                </c:pt>
                <c:pt idx="5">
                  <c:v>4652.822548753201</c:v>
                </c:pt>
                <c:pt idx="6">
                  <c:v>3658.3968596298178</c:v>
                </c:pt>
                <c:pt idx="7">
                  <c:v>3088.4655047053893</c:v>
                </c:pt>
                <c:pt idx="8">
                  <c:v>2751.352503197195</c:v>
                </c:pt>
                <c:pt idx="9">
                  <c:v>2331.4403635097146</c:v>
                </c:pt>
                <c:pt idx="10">
                  <c:v>1937.4073177489715</c:v>
                </c:pt>
                <c:pt idx="11">
                  <c:v>1696.7514163924805</c:v>
                </c:pt>
                <c:pt idx="12">
                  <c:v>1577.6904745496568</c:v>
                </c:pt>
              </c:numCache>
            </c:numRef>
          </c:yVal>
          <c:smooth val="0"/>
        </c:ser>
        <c:axId val="54416468"/>
        <c:axId val="19986165"/>
      </c:scatterChart>
      <c:valAx>
        <c:axId val="5441646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visual degrees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986165"/>
        <c:crosses val="autoZero"/>
        <c:crossBetween val="midCat"/>
        <c:dispUnits/>
      </c:valAx>
      <c:valAx>
        <c:axId val="1998616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deg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16468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5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Nasal and Temporal Cone Densities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'COMPCONE.WK1'!$B$69:$B$88</c:f>
              <c:numCache>
                <c:ptCount val="20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</c:numCache>
            </c:numRef>
          </c:xVal>
          <c:yVal>
            <c:numRef>
              <c:f>'COMPCONE.WK1'!$AB$69:$AB$88</c:f>
              <c:numCache>
                <c:ptCount val="20"/>
                <c:pt idx="0">
                  <c:v>1678.8690724642454</c:v>
                </c:pt>
                <c:pt idx="1">
                  <c:v>993.4214327475944</c:v>
                </c:pt>
                <c:pt idx="2">
                  <c:v>695.241653875447</c:v>
                </c:pt>
                <c:pt idx="3">
                  <c:v>610.6185460783045</c:v>
                </c:pt>
                <c:pt idx="4">
                  <c:v>552.5657336512442</c:v>
                </c:pt>
                <c:pt idx="5">
                  <c:v>505.7355510162</c:v>
                </c:pt>
                <c:pt idx="6">
                  <c:v>480.0135735651</c:v>
                </c:pt>
                <c:pt idx="7">
                  <c:v>459.7127012016</c:v>
                </c:pt>
                <c:pt idx="8">
                  <c:v>429.95941420821606</c:v>
                </c:pt>
                <c:pt idx="9">
                  <c:v>393.830530322412</c:v>
                </c:pt>
                <c:pt idx="10">
                  <c:v>365.1407191458181</c:v>
                </c:pt>
                <c:pt idx="11">
                  <c:v>337.08782318032803</c:v>
                </c:pt>
                <c:pt idx="12">
                  <c:v>311.97797995526406</c:v>
                </c:pt>
                <c:pt idx="13">
                  <c:v>289.234163737152</c:v>
                </c:pt>
                <c:pt idx="14">
                  <c:v>268.756821102576</c:v>
                </c:pt>
                <c:pt idx="15">
                  <c:v>249.65144876036402</c:v>
                </c:pt>
                <c:pt idx="16">
                  <c:v>233.631313564398</c:v>
                </c:pt>
                <c:pt idx="17">
                  <c:v>215.30467507752</c:v>
                </c:pt>
                <c:pt idx="18">
                  <c:v>200.63943787455003</c:v>
                </c:pt>
                <c:pt idx="19">
                  <c:v>192.31630638161758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'COMPCONE.WK1'!$B$69:$B$88</c:f>
              <c:numCache>
                <c:ptCount val="20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</c:numCache>
            </c:numRef>
          </c:xVal>
          <c:yVal>
            <c:numRef>
              <c:f>'COMPCONE.WK1'!$H$69:$H$86</c:f>
              <c:numCache>
                <c:ptCount val="18"/>
                <c:pt idx="0">
                  <c:v>1577.6904745496568</c:v>
                </c:pt>
                <c:pt idx="1">
                  <c:v>928.4585414561849</c:v>
                </c:pt>
                <c:pt idx="2">
                  <c:v>716.4106694388412</c:v>
                </c:pt>
                <c:pt idx="3">
                  <c:v>546.753761284135</c:v>
                </c:pt>
                <c:pt idx="4">
                  <c:v>445.332683846832</c:v>
                </c:pt>
                <c:pt idx="5">
                  <c:v>388.049068287</c:v>
                </c:pt>
                <c:pt idx="6">
                  <c:v>358.0237048872</c:v>
                </c:pt>
                <c:pt idx="7">
                  <c:v>330.2300182896</c:v>
                </c:pt>
                <c:pt idx="8">
                  <c:v>303.611886752088</c:v>
                </c:pt>
                <c:pt idx="9">
                  <c:v>272.97299788929</c:v>
                </c:pt>
                <c:pt idx="10">
                  <c:v>256.97265035873767</c:v>
                </c:pt>
                <c:pt idx="11">
                  <c:v>232.11368531049604</c:v>
                </c:pt>
                <c:pt idx="12">
                  <c:v>214.85797080829204</c:v>
                </c:pt>
                <c:pt idx="13">
                  <c:v>199.37325332620802</c:v>
                </c:pt>
                <c:pt idx="14">
                  <c:v>186.50284890552</c:v>
                </c:pt>
                <c:pt idx="15">
                  <c:v>167.743302321798</c:v>
                </c:pt>
                <c:pt idx="16">
                  <c:v>151.90988395556698</c:v>
                </c:pt>
                <c:pt idx="17">
                  <c:v>153.327865250592</c:v>
                </c:pt>
              </c:numCache>
            </c:numRef>
          </c:yVal>
          <c:smooth val="0"/>
        </c:ser>
        <c:axId val="45657758"/>
        <c:axId val="8266639"/>
      </c:scatterChart>
      <c:valAx>
        <c:axId val="45657758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visual degrees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266639"/>
        <c:crosses val="autoZero"/>
        <c:crossBetween val="midCat"/>
        <c:dispUnits/>
      </c:valAx>
      <c:valAx>
        <c:axId val="826663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deg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7758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25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Temporal Cone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7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'COMPCONE.WK1'!$B$69:$B$88</c:f>
              <c:numCache>
                <c:ptCount val="18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</c:numCache>
            </c:numRef>
          </c:xVal>
          <c:yVal>
            <c:numRef>
              <c:f>'COMPCONE.WK1'!$H$69:$H$86</c:f>
              <c:numCache>
                <c:ptCount val="18"/>
                <c:pt idx="0">
                  <c:v>1577.6904745496568</c:v>
                </c:pt>
                <c:pt idx="1">
                  <c:v>928.4585414561849</c:v>
                </c:pt>
                <c:pt idx="2">
                  <c:v>716.4106694388412</c:v>
                </c:pt>
                <c:pt idx="3">
                  <c:v>546.753761284135</c:v>
                </c:pt>
                <c:pt idx="4">
                  <c:v>445.332683846832</c:v>
                </c:pt>
                <c:pt idx="5">
                  <c:v>388.049068287</c:v>
                </c:pt>
                <c:pt idx="6">
                  <c:v>358.0237048872</c:v>
                </c:pt>
                <c:pt idx="7">
                  <c:v>330.2300182896</c:v>
                </c:pt>
                <c:pt idx="8">
                  <c:v>303.611886752088</c:v>
                </c:pt>
                <c:pt idx="9">
                  <c:v>272.97299788929</c:v>
                </c:pt>
                <c:pt idx="10">
                  <c:v>256.97265035873767</c:v>
                </c:pt>
                <c:pt idx="11">
                  <c:v>232.11368531049604</c:v>
                </c:pt>
                <c:pt idx="12">
                  <c:v>214.85797080829204</c:v>
                </c:pt>
                <c:pt idx="13">
                  <c:v>199.37325332620802</c:v>
                </c:pt>
                <c:pt idx="14">
                  <c:v>186.50284890552</c:v>
                </c:pt>
                <c:pt idx="15">
                  <c:v>167.743302321798</c:v>
                </c:pt>
                <c:pt idx="16">
                  <c:v>151.90988395556698</c:v>
                </c:pt>
                <c:pt idx="17">
                  <c:v>153.327865250592</c:v>
                </c:pt>
              </c:numCache>
            </c:numRef>
          </c:yVal>
          <c:smooth val="0"/>
        </c:ser>
        <c:axId val="7290888"/>
        <c:axId val="65617993"/>
      </c:scatterChart>
      <c:valAx>
        <c:axId val="7290888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visual degrees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617993"/>
        <c:crosses val="autoZero"/>
        <c:crossBetween val="midCat"/>
        <c:dispUnits/>
      </c:valAx>
      <c:valAx>
        <c:axId val="6561799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deg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0888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Temporal Cone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7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'COMPCONE.WK1'!$H$57:$H$69</c:f>
              <c:numCache>
                <c:ptCount val="13"/>
                <c:pt idx="0">
                  <c:v>15918.185559240002</c:v>
                </c:pt>
                <c:pt idx="1">
                  <c:v>13124.746769559428</c:v>
                </c:pt>
                <c:pt idx="2">
                  <c:v>9823.491235405545</c:v>
                </c:pt>
                <c:pt idx="3">
                  <c:v>7946.193665821115</c:v>
                </c:pt>
                <c:pt idx="4">
                  <c:v>6456.104776531336</c:v>
                </c:pt>
                <c:pt idx="5">
                  <c:v>4652.822548753201</c:v>
                </c:pt>
                <c:pt idx="6">
                  <c:v>3658.3968596298178</c:v>
                </c:pt>
                <c:pt idx="7">
                  <c:v>3088.4655047053893</c:v>
                </c:pt>
                <c:pt idx="8">
                  <c:v>2751.352503197195</c:v>
                </c:pt>
                <c:pt idx="9">
                  <c:v>2331.4403635097146</c:v>
                </c:pt>
                <c:pt idx="10">
                  <c:v>1937.4073177489715</c:v>
                </c:pt>
                <c:pt idx="11">
                  <c:v>1696.7514163924805</c:v>
                </c:pt>
                <c:pt idx="12">
                  <c:v>1577.6904745496568</c:v>
                </c:pt>
              </c:numCache>
            </c:numRef>
          </c:yVal>
          <c:smooth val="0"/>
        </c:ser>
        <c:axId val="53691026"/>
        <c:axId val="13457187"/>
      </c:scatterChart>
      <c:valAx>
        <c:axId val="5369102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visual degrees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457187"/>
        <c:crosses val="autoZero"/>
        <c:crossBetween val="midCat"/>
        <c:dispUnits/>
      </c:valAx>
      <c:valAx>
        <c:axId val="1345718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deg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1026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Dcc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'COMPCONE.WK1'!$B$57:$B$91</c:f>
              <c:numCache>
                <c:ptCount val="35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  <c:pt idx="13">
                  <c:v>7.14286</c:v>
                </c:pt>
                <c:pt idx="14">
                  <c:v>10.7143</c:v>
                </c:pt>
                <c:pt idx="15">
                  <c:v>14.2857</c:v>
                </c:pt>
                <c:pt idx="16">
                  <c:v>17.8571</c:v>
                </c:pt>
                <c:pt idx="17">
                  <c:v>21.4286</c:v>
                </c:pt>
                <c:pt idx="18">
                  <c:v>25</c:v>
                </c:pt>
                <c:pt idx="19">
                  <c:v>28.5714</c:v>
                </c:pt>
                <c:pt idx="20">
                  <c:v>32.1429</c:v>
                </c:pt>
                <c:pt idx="21">
                  <c:v>35.7143</c:v>
                </c:pt>
                <c:pt idx="22">
                  <c:v>39.2813</c:v>
                </c:pt>
                <c:pt idx="23">
                  <c:v>42.85</c:v>
                </c:pt>
                <c:pt idx="24">
                  <c:v>46.64</c:v>
                </c:pt>
                <c:pt idx="25">
                  <c:v>50.7889</c:v>
                </c:pt>
                <c:pt idx="26">
                  <c:v>54.8951</c:v>
                </c:pt>
                <c:pt idx="27">
                  <c:v>58.7683</c:v>
                </c:pt>
                <c:pt idx="28">
                  <c:v>62.9145</c:v>
                </c:pt>
                <c:pt idx="29">
                  <c:v>67.6747</c:v>
                </c:pt>
                <c:pt idx="30">
                  <c:v>72.6892</c:v>
                </c:pt>
                <c:pt idx="31">
                  <c:v>77.9739</c:v>
                </c:pt>
                <c:pt idx="32">
                  <c:v>84.3846</c:v>
                </c:pt>
                <c:pt idx="33">
                  <c:v>91.3462</c:v>
                </c:pt>
                <c:pt idx="34">
                  <c:v>99.0385</c:v>
                </c:pt>
              </c:numCache>
            </c:numRef>
          </c:xVal>
          <c:yVal>
            <c:numRef>
              <c:f>'COMPCONE.WK1'!$F$57:$F$86</c:f>
              <c:numCache>
                <c:ptCount val="30"/>
                <c:pt idx="0">
                  <c:v>0.008517022634505142</c:v>
                </c:pt>
                <c:pt idx="1">
                  <c:v>0.009379703635974007</c:v>
                </c:pt>
                <c:pt idx="2">
                  <c:v>0.010841806499916335</c:v>
                </c:pt>
                <c:pt idx="3">
                  <c:v>0.01205466123426089</c:v>
                </c:pt>
                <c:pt idx="4">
                  <c:v>0.01337362982304673</c:v>
                </c:pt>
                <c:pt idx="5">
                  <c:v>0.015753473913518713</c:v>
                </c:pt>
                <c:pt idx="6">
                  <c:v>0.01776598025577885</c:v>
                </c:pt>
                <c:pt idx="7">
                  <c:v>0.01933584719797577</c:v>
                </c:pt>
                <c:pt idx="8">
                  <c:v>0.02048620267729438</c:v>
                </c:pt>
                <c:pt idx="9">
                  <c:v>0.02225473500769154</c:v>
                </c:pt>
                <c:pt idx="10">
                  <c:v>0.02441316661013169</c:v>
                </c:pt>
                <c:pt idx="11">
                  <c:v>0.026087080161351788</c:v>
                </c:pt>
                <c:pt idx="12">
                  <c:v>0.02705351382932034</c:v>
                </c:pt>
                <c:pt idx="13">
                  <c:v>0.03526576628011832</c:v>
                </c:pt>
                <c:pt idx="14">
                  <c:v>0.04014704273917124</c:v>
                </c:pt>
                <c:pt idx="15">
                  <c:v>0.04595562672563779</c:v>
                </c:pt>
                <c:pt idx="16">
                  <c:v>0.05092045760894194</c:v>
                </c:pt>
                <c:pt idx="17">
                  <c:v>0.05454956106784419</c:v>
                </c:pt>
                <c:pt idx="18">
                  <c:v>0.05679089221152684</c:v>
                </c:pt>
                <c:pt idx="19">
                  <c:v>0.059132509279231235</c:v>
                </c:pt>
                <c:pt idx="20">
                  <c:v>0.06167017737869291</c:v>
                </c:pt>
                <c:pt idx="21">
                  <c:v>0.06503913224204762</c:v>
                </c:pt>
                <c:pt idx="22">
                  <c:v>0.067033381976901</c:v>
                </c:pt>
                <c:pt idx="23">
                  <c:v>0.0705316769047294</c:v>
                </c:pt>
                <c:pt idx="24">
                  <c:v>0.07330926208452959</c:v>
                </c:pt>
                <c:pt idx="25">
                  <c:v>0.07610288749616047</c:v>
                </c:pt>
                <c:pt idx="26">
                  <c:v>0.07868498163627174</c:v>
                </c:pt>
                <c:pt idx="27">
                  <c:v>0.08296826121922843</c:v>
                </c:pt>
                <c:pt idx="28">
                  <c:v>0.08718495885236376</c:v>
                </c:pt>
                <c:pt idx="29">
                  <c:v>0.08678087771599785</c:v>
                </c:pt>
              </c:numCache>
            </c:numRef>
          </c:yVal>
          <c:smooth val="0"/>
        </c:ser>
        <c:ser>
          <c:idx val="1"/>
          <c:order val="1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'COMPCONE.WK1'!$B$57:$B$91</c:f>
              <c:numCache>
                <c:ptCount val="35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  <c:pt idx="13">
                  <c:v>7.14286</c:v>
                </c:pt>
                <c:pt idx="14">
                  <c:v>10.7143</c:v>
                </c:pt>
                <c:pt idx="15">
                  <c:v>14.2857</c:v>
                </c:pt>
                <c:pt idx="16">
                  <c:v>17.8571</c:v>
                </c:pt>
                <c:pt idx="17">
                  <c:v>21.4286</c:v>
                </c:pt>
                <c:pt idx="18">
                  <c:v>25</c:v>
                </c:pt>
                <c:pt idx="19">
                  <c:v>28.5714</c:v>
                </c:pt>
                <c:pt idx="20">
                  <c:v>32.1429</c:v>
                </c:pt>
                <c:pt idx="21">
                  <c:v>35.7143</c:v>
                </c:pt>
                <c:pt idx="22">
                  <c:v>39.2813</c:v>
                </c:pt>
                <c:pt idx="23">
                  <c:v>42.85</c:v>
                </c:pt>
                <c:pt idx="24">
                  <c:v>46.64</c:v>
                </c:pt>
                <c:pt idx="25">
                  <c:v>50.7889</c:v>
                </c:pt>
                <c:pt idx="26">
                  <c:v>54.8951</c:v>
                </c:pt>
                <c:pt idx="27">
                  <c:v>58.7683</c:v>
                </c:pt>
                <c:pt idx="28">
                  <c:v>62.9145</c:v>
                </c:pt>
                <c:pt idx="29">
                  <c:v>67.6747</c:v>
                </c:pt>
                <c:pt idx="30">
                  <c:v>72.6892</c:v>
                </c:pt>
                <c:pt idx="31">
                  <c:v>77.9739</c:v>
                </c:pt>
                <c:pt idx="32">
                  <c:v>84.3846</c:v>
                </c:pt>
                <c:pt idx="33">
                  <c:v>91.3462</c:v>
                </c:pt>
                <c:pt idx="34">
                  <c:v>99.0385</c:v>
                </c:pt>
              </c:numCache>
            </c:numRef>
          </c:xVal>
          <c:yVal>
            <c:numRef>
              <c:f>'COMPCONE.WK1'!$P$57:$P$87</c:f>
              <c:numCache>
                <c:ptCount val="31"/>
                <c:pt idx="0">
                  <c:v>0.008517022634505142</c:v>
                </c:pt>
                <c:pt idx="1">
                  <c:v>0.010081284022597779</c:v>
                </c:pt>
                <c:pt idx="2">
                  <c:v>0.011660237149316495</c:v>
                </c:pt>
                <c:pt idx="3">
                  <c:v>0.013112643800478725</c:v>
                </c:pt>
                <c:pt idx="4">
                  <c:v>0.014825037644031185</c:v>
                </c:pt>
                <c:pt idx="5">
                  <c:v>0.017475228186530068</c:v>
                </c:pt>
                <c:pt idx="6">
                  <c:v>0.020040184819256027</c:v>
                </c:pt>
                <c:pt idx="7">
                  <c:v>0.022624264751580532</c:v>
                </c:pt>
                <c:pt idx="8">
                  <c:v>0.024288936959803203</c:v>
                </c:pt>
                <c:pt idx="9">
                  <c:v>0.026021523399280967</c:v>
                </c:pt>
                <c:pt idx="10">
                  <c:v>0.027342009684560846</c:v>
                </c:pt>
                <c:pt idx="11">
                  <c:v>0.02872794662870091</c:v>
                </c:pt>
                <c:pt idx="12">
                  <c:v>0.03014729737376291</c:v>
                </c:pt>
                <c:pt idx="13">
                  <c:v>0.03795798210049251</c:v>
                </c:pt>
                <c:pt idx="14">
                  <c:v>0.04403056774394966</c:v>
                </c:pt>
                <c:pt idx="15">
                  <c:v>0.0501176962220059</c:v>
                </c:pt>
                <c:pt idx="16">
                  <c:v>0.05323207516063238</c:v>
                </c:pt>
                <c:pt idx="17">
                  <c:v>0.055852085957461925</c:v>
                </c:pt>
                <c:pt idx="18">
                  <c:v>0.05804765838527494</c:v>
                </c:pt>
                <c:pt idx="19">
                  <c:v>0.059872201825930074</c:v>
                </c:pt>
                <c:pt idx="20">
                  <c:v>0.06149579194829244</c:v>
                </c:pt>
                <c:pt idx="21">
                  <c:v>0.062360734593655855</c:v>
                </c:pt>
                <c:pt idx="22">
                  <c:v>0.06446990576106593</c:v>
                </c:pt>
                <c:pt idx="23">
                  <c:v>0.06703713980453661</c:v>
                </c:pt>
                <c:pt idx="24">
                  <c:v>0.06906469457652188</c:v>
                </c:pt>
                <c:pt idx="25">
                  <c:v>0.07120758120913183</c:v>
                </c:pt>
                <c:pt idx="26">
                  <c:v>0.0739358616239159</c:v>
                </c:pt>
                <c:pt idx="27">
                  <c:v>0.07657757510941117</c:v>
                </c:pt>
                <c:pt idx="28">
                  <c:v>0.07869912644101044</c:v>
                </c:pt>
                <c:pt idx="29">
                  <c:v>0.08243144153400694</c:v>
                </c:pt>
                <c:pt idx="30">
                  <c:v>0.0836790838047104</c:v>
                </c:pt>
              </c:numCache>
            </c:numRef>
          </c:yVal>
          <c:smooth val="0"/>
        </c:ser>
        <c:ser>
          <c:idx val="2"/>
          <c:order val="2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'COMPCONE.WK1'!$B$57:$B$91</c:f>
              <c:numCache>
                <c:ptCount val="35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  <c:pt idx="13">
                  <c:v>7.14286</c:v>
                </c:pt>
                <c:pt idx="14">
                  <c:v>10.7143</c:v>
                </c:pt>
                <c:pt idx="15">
                  <c:v>14.2857</c:v>
                </c:pt>
                <c:pt idx="16">
                  <c:v>17.8571</c:v>
                </c:pt>
                <c:pt idx="17">
                  <c:v>21.4286</c:v>
                </c:pt>
                <c:pt idx="18">
                  <c:v>25</c:v>
                </c:pt>
                <c:pt idx="19">
                  <c:v>28.5714</c:v>
                </c:pt>
                <c:pt idx="20">
                  <c:v>32.1429</c:v>
                </c:pt>
                <c:pt idx="21">
                  <c:v>35.7143</c:v>
                </c:pt>
                <c:pt idx="22">
                  <c:v>39.2813</c:v>
                </c:pt>
                <c:pt idx="23">
                  <c:v>42.85</c:v>
                </c:pt>
                <c:pt idx="24">
                  <c:v>46.64</c:v>
                </c:pt>
                <c:pt idx="25">
                  <c:v>50.7889</c:v>
                </c:pt>
                <c:pt idx="26">
                  <c:v>54.8951</c:v>
                </c:pt>
                <c:pt idx="27">
                  <c:v>58.7683</c:v>
                </c:pt>
                <c:pt idx="28">
                  <c:v>62.9145</c:v>
                </c:pt>
                <c:pt idx="29">
                  <c:v>67.6747</c:v>
                </c:pt>
                <c:pt idx="30">
                  <c:v>72.6892</c:v>
                </c:pt>
                <c:pt idx="31">
                  <c:v>77.9739</c:v>
                </c:pt>
                <c:pt idx="32">
                  <c:v>84.3846</c:v>
                </c:pt>
                <c:pt idx="33">
                  <c:v>91.3462</c:v>
                </c:pt>
                <c:pt idx="34">
                  <c:v>99.0385</c:v>
                </c:pt>
              </c:numCache>
            </c:numRef>
          </c:xVal>
          <c:yVal>
            <c:numRef>
              <c:f>'COMPCONE.WK1'!$Z$57:$Z$91</c:f>
              <c:numCache>
                <c:ptCount val="35"/>
                <c:pt idx="0">
                  <c:v>0.008517022634505142</c:v>
                </c:pt>
                <c:pt idx="1">
                  <c:v>0.00961876522611452</c:v>
                </c:pt>
                <c:pt idx="2">
                  <c:v>0.011130150759573607</c:v>
                </c:pt>
                <c:pt idx="3">
                  <c:v>0.012401725360483873</c:v>
                </c:pt>
                <c:pt idx="4">
                  <c:v>0.013883809351316789</c:v>
                </c:pt>
                <c:pt idx="5">
                  <c:v>0.016372347904639113</c:v>
                </c:pt>
                <c:pt idx="6">
                  <c:v>0.018264340616726042</c:v>
                </c:pt>
                <c:pt idx="7">
                  <c:v>0.01982957160150853</c:v>
                </c:pt>
                <c:pt idx="8">
                  <c:v>0.021343094122573823</c:v>
                </c:pt>
                <c:pt idx="9">
                  <c:v>0.023465467689856828</c:v>
                </c:pt>
                <c:pt idx="10">
                  <c:v>0.024552000993321853</c:v>
                </c:pt>
                <c:pt idx="11">
                  <c:v>0.02539250808329664</c:v>
                </c:pt>
                <c:pt idx="12">
                  <c:v>0.026225644419259432</c:v>
                </c:pt>
                <c:pt idx="13">
                  <c:v>0.03409320423654833</c:v>
                </c:pt>
                <c:pt idx="14">
                  <c:v>0.04075366685034256</c:v>
                </c:pt>
                <c:pt idx="15">
                  <c:v>0.043486012614056525</c:v>
                </c:pt>
                <c:pt idx="16">
                  <c:v>0.04571330362686245</c:v>
                </c:pt>
                <c:pt idx="17">
                  <c:v>0.047782937077276745</c:v>
                </c:pt>
                <c:pt idx="18">
                  <c:v>0.04904647770261297</c:v>
                </c:pt>
                <c:pt idx="19">
                  <c:v>0.05011772300306119</c:v>
                </c:pt>
                <c:pt idx="20">
                  <c:v>0.05182279729322117</c:v>
                </c:pt>
                <c:pt idx="21">
                  <c:v>0.05414768487609759</c:v>
                </c:pt>
                <c:pt idx="22">
                  <c:v>0.05623470867639051</c:v>
                </c:pt>
                <c:pt idx="23">
                  <c:v>0.058527914672463516</c:v>
                </c:pt>
                <c:pt idx="24">
                  <c:v>0.06083767549722994</c:v>
                </c:pt>
                <c:pt idx="25">
                  <c:v>0.06318438869881934</c:v>
                </c:pt>
                <c:pt idx="26">
                  <c:v>0.06554730423151452</c:v>
                </c:pt>
                <c:pt idx="27">
                  <c:v>0.06800917985430481</c:v>
                </c:pt>
                <c:pt idx="28">
                  <c:v>0.0703022229402467</c:v>
                </c:pt>
                <c:pt idx="29">
                  <c:v>0.0732331732495726</c:v>
                </c:pt>
                <c:pt idx="30">
                  <c:v>0.07586237444149502</c:v>
                </c:pt>
                <c:pt idx="31">
                  <c:v>0.07748658628471601</c:v>
                </c:pt>
                <c:pt idx="32">
                  <c:v>0.0868055861127765</c:v>
                </c:pt>
                <c:pt idx="33">
                  <c:v>0.09400761115058595</c:v>
                </c:pt>
              </c:numCache>
            </c:numRef>
          </c:yVal>
          <c:smooth val="0"/>
        </c:ser>
        <c:ser>
          <c:idx val="3"/>
          <c:order val="3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'COMPCONE.WK1'!$B$57:$B$91</c:f>
              <c:numCache>
                <c:ptCount val="35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  <c:pt idx="13">
                  <c:v>7.14286</c:v>
                </c:pt>
                <c:pt idx="14">
                  <c:v>10.7143</c:v>
                </c:pt>
                <c:pt idx="15">
                  <c:v>14.2857</c:v>
                </c:pt>
                <c:pt idx="16">
                  <c:v>17.8571</c:v>
                </c:pt>
                <c:pt idx="17">
                  <c:v>21.4286</c:v>
                </c:pt>
                <c:pt idx="18">
                  <c:v>25</c:v>
                </c:pt>
                <c:pt idx="19">
                  <c:v>28.5714</c:v>
                </c:pt>
                <c:pt idx="20">
                  <c:v>32.1429</c:v>
                </c:pt>
                <c:pt idx="21">
                  <c:v>35.7143</c:v>
                </c:pt>
                <c:pt idx="22">
                  <c:v>39.2813</c:v>
                </c:pt>
                <c:pt idx="23">
                  <c:v>42.85</c:v>
                </c:pt>
                <c:pt idx="24">
                  <c:v>46.64</c:v>
                </c:pt>
                <c:pt idx="25">
                  <c:v>50.7889</c:v>
                </c:pt>
                <c:pt idx="26">
                  <c:v>54.8951</c:v>
                </c:pt>
                <c:pt idx="27">
                  <c:v>58.7683</c:v>
                </c:pt>
                <c:pt idx="28">
                  <c:v>62.9145</c:v>
                </c:pt>
                <c:pt idx="29">
                  <c:v>67.6747</c:v>
                </c:pt>
                <c:pt idx="30">
                  <c:v>72.6892</c:v>
                </c:pt>
                <c:pt idx="31">
                  <c:v>77.9739</c:v>
                </c:pt>
                <c:pt idx="32">
                  <c:v>84.3846</c:v>
                </c:pt>
                <c:pt idx="33">
                  <c:v>91.3462</c:v>
                </c:pt>
                <c:pt idx="34">
                  <c:v>99.0385</c:v>
                </c:pt>
              </c:numCache>
            </c:numRef>
          </c:xVal>
          <c:yVal>
            <c:numRef>
              <c:f>'COMPCONE.WK1'!$AJ$57:$AJ$87</c:f>
              <c:numCache>
                <c:ptCount val="31"/>
                <c:pt idx="0">
                  <c:v>0.008517022634505142</c:v>
                </c:pt>
                <c:pt idx="1">
                  <c:v>0.009902281360891581</c:v>
                </c:pt>
                <c:pt idx="2">
                  <c:v>0.011541261854607075</c:v>
                </c:pt>
                <c:pt idx="3">
                  <c:v>0.012922687399435053</c:v>
                </c:pt>
                <c:pt idx="4">
                  <c:v>0.014423097487141899</c:v>
                </c:pt>
                <c:pt idx="5">
                  <c:v>0.01677370913509303</c:v>
                </c:pt>
                <c:pt idx="6">
                  <c:v>0.01906967121945463</c:v>
                </c:pt>
                <c:pt idx="7">
                  <c:v>0.021045767092948774</c:v>
                </c:pt>
                <c:pt idx="8">
                  <c:v>0.022570473392263406</c:v>
                </c:pt>
                <c:pt idx="9">
                  <c:v>0.024176066376076933</c:v>
                </c:pt>
                <c:pt idx="10">
                  <c:v>0.025626892621861692</c:v>
                </c:pt>
                <c:pt idx="11">
                  <c:v>0.02738622359113404</c:v>
                </c:pt>
                <c:pt idx="12">
                  <c:v>0.029127320984700215</c:v>
                </c:pt>
                <c:pt idx="13">
                  <c:v>0.03735597175166181</c:v>
                </c:pt>
                <c:pt idx="14">
                  <c:v>0.04383112902786772</c:v>
                </c:pt>
                <c:pt idx="15">
                  <c:v>0.04884291586715122</c:v>
                </c:pt>
                <c:pt idx="16">
                  <c:v>0.05201440870906985</c:v>
                </c:pt>
                <c:pt idx="17">
                  <c:v>0.055160125854715414</c:v>
                </c:pt>
                <c:pt idx="18">
                  <c:v>0.05727004043639875</c:v>
                </c:pt>
                <c:pt idx="19">
                  <c:v>0.059468520533786595</c:v>
                </c:pt>
                <c:pt idx="20">
                  <c:v>0.061757388622150904</c:v>
                </c:pt>
                <c:pt idx="21">
                  <c:v>0.06388697643902269</c:v>
                </c:pt>
                <c:pt idx="22">
                  <c:v>0.06617935635041396</c:v>
                </c:pt>
                <c:pt idx="23">
                  <c:v>0.06877100417183404</c:v>
                </c:pt>
                <c:pt idx="24">
                  <c:v>0.07090012038431907</c:v>
                </c:pt>
                <c:pt idx="25">
                  <c:v>0.0724792405547746</c:v>
                </c:pt>
                <c:pt idx="26">
                  <c:v>0.07469966343674252</c:v>
                </c:pt>
                <c:pt idx="27">
                  <c:v>0.07711755859955043</c:v>
                </c:pt>
                <c:pt idx="28">
                  <c:v>0.07970066603464382</c:v>
                </c:pt>
                <c:pt idx="29">
                  <c:v>0.08228486375356159</c:v>
                </c:pt>
                <c:pt idx="30">
                  <c:v>0.07838621231377622</c:v>
                </c:pt>
              </c:numCache>
            </c:numRef>
          </c:yVal>
          <c:smooth val="0"/>
        </c:ser>
        <c:axId val="54005820"/>
        <c:axId val="16290333"/>
      </c:scatterChart>
      <c:valAx>
        <c:axId val="5400582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visual degrees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290333"/>
        <c:crosses val="autoZero"/>
        <c:crossBetween val="midCat"/>
        <c:dispUnits/>
      </c:valAx>
      <c:valAx>
        <c:axId val="16290333"/>
        <c:scaling>
          <c:orientation val="minMax"/>
          <c:max val="0.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820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5"/>
          <c:y val="0.96725"/>
          <c:w val="0.4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Dcc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'COMPCONE.WK1'!$D$57:$D$88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'COMPCONE.WK1'!$E$57:$E$86</c:f>
              <c:numCache>
                <c:ptCount val="30"/>
                <c:pt idx="0">
                  <c:v>0.00242171344778034</c:v>
                </c:pt>
                <c:pt idx="1">
                  <c:v>0.002666382618935305</c:v>
                </c:pt>
                <c:pt idx="2">
                  <c:v>0.003081295563950813</c:v>
                </c:pt>
                <c:pt idx="3">
                  <c:v>0.003425192804019069</c:v>
                </c:pt>
                <c:pt idx="4">
                  <c:v>0.0037990723911328424</c:v>
                </c:pt>
                <c:pt idx="5">
                  <c:v>0.004473021471687671</c:v>
                </c:pt>
                <c:pt idx="6">
                  <c:v>0.0050420790699539</c:v>
                </c:pt>
                <c:pt idx="7">
                  <c:v>0.005485038407355124</c:v>
                </c:pt>
                <c:pt idx="8">
                  <c:v>0.00580863023904804</c:v>
                </c:pt>
                <c:pt idx="9">
                  <c:v>0.006307108474393636</c:v>
                </c:pt>
                <c:pt idx="10">
                  <c:v>0.0069155607704920515</c:v>
                </c:pt>
                <c:pt idx="11">
                  <c:v>0.007386249623169713</c:v>
                </c:pt>
                <c:pt idx="12">
                  <c:v>0.007656269587275381</c:v>
                </c:pt>
                <c:pt idx="13">
                  <c:v>0.009933120759250895</c:v>
                </c:pt>
                <c:pt idx="14">
                  <c:v>0.011253356239791207</c:v>
                </c:pt>
                <c:pt idx="15">
                  <c:v>0.012815922138519295</c:v>
                </c:pt>
                <c:pt idx="16">
                  <c:v>0.014127420851370356</c:v>
                </c:pt>
                <c:pt idx="17">
                  <c:v>0.015042193144113774</c:v>
                </c:pt>
                <c:pt idx="18">
                  <c:v>0.015542708135079877</c:v>
                </c:pt>
                <c:pt idx="19">
                  <c:v>0.016060251921174558</c:v>
                </c:pt>
                <c:pt idx="20">
                  <c:v>0.016564971652627145</c:v>
                </c:pt>
                <c:pt idx="21">
                  <c:v>0.017233973383859822</c:v>
                </c:pt>
                <c:pt idx="22">
                  <c:v>0.01751619521518585</c:v>
                </c:pt>
                <c:pt idx="23">
                  <c:v>0.01806369424695308</c:v>
                </c:pt>
                <c:pt idx="24">
                  <c:v>0.018332055577688473</c:v>
                </c:pt>
                <c:pt idx="25">
                  <c:v>0.018515233792039943</c:v>
                </c:pt>
                <c:pt idx="26">
                  <c:v>0.018606046860178388</c:v>
                </c:pt>
                <c:pt idx="27">
                  <c:v>0.019068951529018507</c:v>
                </c:pt>
                <c:pt idx="28">
                  <c:v>0.019395253413235804</c:v>
                </c:pt>
                <c:pt idx="29">
                  <c:v>0.018540902662480447</c:v>
                </c:pt>
              </c:numCache>
            </c:numRef>
          </c:yVal>
          <c:smooth val="0"/>
        </c:ser>
        <c:ser>
          <c:idx val="1"/>
          <c:order val="1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'COMPCONE.WK1'!$D$57:$D$88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'COMPCONE.WK1'!$O$57:$O$87</c:f>
              <c:numCache>
                <c:ptCount val="31"/>
                <c:pt idx="0">
                  <c:v>0.00242171344778034</c:v>
                </c:pt>
                <c:pt idx="1">
                  <c:v>0.0028658219425302324</c:v>
                </c:pt>
                <c:pt idx="2">
                  <c:v>0.003313897642711171</c:v>
                </c:pt>
                <c:pt idx="3">
                  <c:v>0.0037258063345169375</c:v>
                </c:pt>
                <c:pt idx="4">
                  <c:v>0.004211376563891839</c:v>
                </c:pt>
                <c:pt idx="5">
                  <c:v>0.004961894203786518</c:v>
                </c:pt>
                <c:pt idx="6">
                  <c:v>0.005687510341699914</c:v>
                </c:pt>
                <c:pt idx="7">
                  <c:v>0.006417870384990484</c:v>
                </c:pt>
                <c:pt idx="8">
                  <c:v>0.006886852381647807</c:v>
                </c:pt>
                <c:pt idx="9">
                  <c:v>0.0073746360355005335</c:v>
                </c:pt>
                <c:pt idx="10">
                  <c:v>0.007745219314666479</c:v>
                </c:pt>
                <c:pt idx="11">
                  <c:v>0.008133979872344837</c:v>
                </c:pt>
                <c:pt idx="12">
                  <c:v>0.008531824644942497</c:v>
                </c:pt>
                <c:pt idx="13">
                  <c:v>0.01069142286564292</c:v>
                </c:pt>
                <c:pt idx="14">
                  <c:v>0.01234192185666211</c:v>
                </c:pt>
                <c:pt idx="15">
                  <c:v>0.01397662350201092</c:v>
                </c:pt>
                <c:pt idx="16">
                  <c:v>0.014768758253538761</c:v>
                </c:pt>
                <c:pt idx="17">
                  <c:v>0.015401368004206186</c:v>
                </c:pt>
                <c:pt idx="18">
                  <c:v>0.01588666381304056</c:v>
                </c:pt>
                <c:pt idx="19">
                  <c:v>0.016261150695621982</c:v>
                </c:pt>
                <c:pt idx="20">
                  <c:v>0.016518130702365616</c:v>
                </c:pt>
                <c:pt idx="21">
                  <c:v>0.01652425552335715</c:v>
                </c:pt>
                <c:pt idx="22">
                  <c:v>0.016846344634746303</c:v>
                </c:pt>
                <c:pt idx="23">
                  <c:v>0.01716871694763576</c:v>
                </c:pt>
                <c:pt idx="24">
                  <c:v>0.01727063925391854</c:v>
                </c:pt>
                <c:pt idx="25">
                  <c:v>0.017324244285990633</c:v>
                </c:pt>
                <c:pt idx="26">
                  <c:v>0.017483058106073233</c:v>
                </c:pt>
                <c:pt idx="27">
                  <c:v>0.017600152715177213</c:v>
                </c:pt>
                <c:pt idx="28">
                  <c:v>0.017507486621728224</c:v>
                </c:pt>
                <c:pt idx="29">
                  <c:v>0.01761163719514008</c:v>
                </c:pt>
                <c:pt idx="30">
                  <c:v>0.01702637368044974</c:v>
                </c:pt>
              </c:numCache>
            </c:numRef>
          </c:yVal>
          <c:smooth val="0"/>
        </c:ser>
        <c:ser>
          <c:idx val="2"/>
          <c:order val="2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'COMPCONE.WK1'!$D$57:$D$88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'COMPCONE.WK1'!$Y$57:$Y$88</c:f>
              <c:numCache>
                <c:ptCount val="32"/>
                <c:pt idx="0">
                  <c:v>0.00242171344778034</c:v>
                </c:pt>
                <c:pt idx="1">
                  <c:v>0.0027343410207723274</c:v>
                </c:pt>
                <c:pt idx="2">
                  <c:v>0.0031632444428742186</c:v>
                </c:pt>
                <c:pt idx="3">
                  <c:v>0.003523807068208718</c:v>
                </c:pt>
                <c:pt idx="4">
                  <c:v>0.0039440000574446354</c:v>
                </c:pt>
                <c:pt idx="5">
                  <c:v>0.0046487437705118725</c:v>
                </c:pt>
                <c:pt idx="6">
                  <c:v>0.005183516373668631</c:v>
                </c:pt>
                <c:pt idx="7">
                  <c:v>0.005625094195358516</c:v>
                </c:pt>
                <c:pt idx="8">
                  <c:v>0.006051592082149806</c:v>
                </c:pt>
                <c:pt idx="9">
                  <c:v>0.006650236458495484</c:v>
                </c:pt>
                <c:pt idx="10">
                  <c:v>0.006954888631122261</c:v>
                </c:pt>
                <c:pt idx="11">
                  <c:v>0.00718958971650068</c:v>
                </c:pt>
                <c:pt idx="12">
                  <c:v>0.007421978713769129</c:v>
                </c:pt>
                <c:pt idx="13">
                  <c:v>0.009602851446967129</c:v>
                </c:pt>
                <c:pt idx="14">
                  <c:v>0.011423395095978164</c:v>
                </c:pt>
                <c:pt idx="15">
                  <c:v>0.012127205991633262</c:v>
                </c:pt>
                <c:pt idx="16">
                  <c:v>0.012682743030371988</c:v>
                </c:pt>
                <c:pt idx="17">
                  <c:v>0.013176277763546037</c:v>
                </c:pt>
                <c:pt idx="18">
                  <c:v>0.01342319266874785</c:v>
                </c:pt>
                <c:pt idx="19">
                  <c:v>0.013611856945626173</c:v>
                </c:pt>
                <c:pt idx="20">
                  <c:v>0.013919907556786825</c:v>
                </c:pt>
                <c:pt idx="21">
                  <c:v>0.014347973716491205</c:v>
                </c:pt>
                <c:pt idx="22">
                  <c:v>0.014694441873515924</c:v>
                </c:pt>
                <c:pt idx="23">
                  <c:v>0.014989440233828453</c:v>
                </c:pt>
                <c:pt idx="24">
                  <c:v>0.015213352538545772</c:v>
                </c:pt>
                <c:pt idx="25">
                  <c:v>0.015372264670309506</c:v>
                </c:pt>
                <c:pt idx="26">
                  <c:v>0.015499478918703022</c:v>
                </c:pt>
                <c:pt idx="27">
                  <c:v>0.015630841662974175</c:v>
                </c:pt>
                <c:pt idx="28">
                  <c:v>0.015639503044886927</c:v>
                </c:pt>
                <c:pt idx="29">
                  <c:v>0.01564640935447215</c:v>
                </c:pt>
                <c:pt idx="30">
                  <c:v>0.015435890031271883</c:v>
                </c:pt>
                <c:pt idx="31">
                  <c:v>0.014853291433821334</c:v>
                </c:pt>
              </c:numCache>
            </c:numRef>
          </c:yVal>
          <c:smooth val="0"/>
        </c:ser>
        <c:ser>
          <c:idx val="3"/>
          <c:order val="3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'COMPCONE.WK1'!$D$57:$D$88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'COMPCONE.WK1'!$AI$57:$AI$87</c:f>
              <c:numCache>
                <c:ptCount val="31"/>
                <c:pt idx="0">
                  <c:v>0.00242171344778034</c:v>
                </c:pt>
                <c:pt idx="1">
                  <c:v>0.0028149365836276324</c:v>
                </c:pt>
                <c:pt idx="2">
                  <c:v>0.003280084269652843</c:v>
                </c:pt>
                <c:pt idx="3">
                  <c:v>0.0036718324164376013</c:v>
                </c:pt>
                <c:pt idx="4">
                  <c:v>0.004097196661118231</c:v>
                </c:pt>
                <c:pt idx="5">
                  <c:v>0.0047627057709937306</c:v>
                </c:pt>
                <c:pt idx="6">
                  <c:v>0.005412073453995813</c:v>
                </c:pt>
                <c:pt idx="7">
                  <c:v>0.005970094800354</c:v>
                </c:pt>
                <c:pt idx="8">
                  <c:v>0.006399601542614697</c:v>
                </c:pt>
                <c:pt idx="9">
                  <c:v>0.006851623848379157</c:v>
                </c:pt>
                <c:pt idx="10">
                  <c:v>0.007259375078848197</c:v>
                </c:pt>
                <c:pt idx="11">
                  <c:v>0.007754086790431107</c:v>
                </c:pt>
                <c:pt idx="12">
                  <c:v>0.008243166607521269</c:v>
                </c:pt>
                <c:pt idx="13">
                  <c:v>0.01052185781363878</c:v>
                </c:pt>
                <c:pt idx="14">
                  <c:v>0.012286018488270623</c:v>
                </c:pt>
                <c:pt idx="15">
                  <c:v>0.013621117834139846</c:v>
                </c:pt>
                <c:pt idx="16">
                  <c:v>0.014430927699266646</c:v>
                </c:pt>
                <c:pt idx="17">
                  <c:v>0.015210558081820404</c:v>
                </c:pt>
                <c:pt idx="18">
                  <c:v>0.01567384291255242</c:v>
                </c:pt>
                <c:pt idx="19">
                  <c:v>0.016151511796026585</c:v>
                </c:pt>
                <c:pt idx="20">
                  <c:v>0.016588397104556705</c:v>
                </c:pt>
                <c:pt idx="21">
                  <c:v>0.016928676837628318</c:v>
                </c:pt>
                <c:pt idx="22">
                  <c:v>0.017293033573162878</c:v>
                </c:pt>
                <c:pt idx="23">
                  <c:v>0.017612772685015335</c:v>
                </c:pt>
                <c:pt idx="24">
                  <c:v>0.01772961438148789</c:v>
                </c:pt>
                <c:pt idx="25">
                  <c:v>0.0176336290000673</c:v>
                </c:pt>
                <c:pt idx="26">
                  <c:v>0.017663668586317537</c:v>
                </c:pt>
                <c:pt idx="27">
                  <c:v>0.01772425943802064</c:v>
                </c:pt>
                <c:pt idx="28">
                  <c:v>0.01773029012450675</c:v>
                </c:pt>
                <c:pt idx="29">
                  <c:v>0.017580320568352622</c:v>
                </c:pt>
                <c:pt idx="30">
                  <c:v>0.015949421068760516</c:v>
                </c:pt>
              </c:numCache>
            </c:numRef>
          </c:yVal>
          <c:smooth val="0"/>
        </c:ser>
        <c:axId val="12395270"/>
        <c:axId val="44448567"/>
      </c:scatterChart>
      <c:valAx>
        <c:axId val="123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448567"/>
        <c:crosses val="autoZero"/>
        <c:crossBetween val="midCat"/>
        <c:dispUnits/>
      </c:valAx>
      <c:valAx>
        <c:axId val="44448567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5270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5"/>
          <c:y val="0.963"/>
          <c:w val="0.4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Superior and Inferior Cone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Eye (8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'COMPCONE.WK1'!$R$15:$R$27</c:f>
              <c:numCache>
                <c:ptCount val="13"/>
                <c:pt idx="0">
                  <c:v>196890</c:v>
                </c:pt>
                <c:pt idx="1">
                  <c:v>140595.2857142857</c:v>
                </c:pt>
                <c:pt idx="2">
                  <c:v>105145.57142857143</c:v>
                </c:pt>
                <c:pt idx="3">
                  <c:v>83181.85714285714</c:v>
                </c:pt>
                <c:pt idx="4">
                  <c:v>65106</c:v>
                </c:pt>
                <c:pt idx="5">
                  <c:v>46900.142857142855</c:v>
                </c:pt>
                <c:pt idx="6">
                  <c:v>35696.42857142857</c:v>
                </c:pt>
                <c:pt idx="7">
                  <c:v>28034.14285714286</c:v>
                </c:pt>
                <c:pt idx="8">
                  <c:v>24346</c:v>
                </c:pt>
                <c:pt idx="9">
                  <c:v>21231.85714285714</c:v>
                </c:pt>
                <c:pt idx="10">
                  <c:v>19248.714285714286</c:v>
                </c:pt>
                <c:pt idx="11">
                  <c:v>17452.714285714286</c:v>
                </c:pt>
                <c:pt idx="12">
                  <c:v>15863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'COMPCONE.WK1'!$AL$15:$AL$27</c:f>
              <c:numCache>
                <c:ptCount val="13"/>
                <c:pt idx="0">
                  <c:v>196890</c:v>
                </c:pt>
                <c:pt idx="1">
                  <c:v>145724.2857142857</c:v>
                </c:pt>
                <c:pt idx="2">
                  <c:v>107324.57142857143</c:v>
                </c:pt>
                <c:pt idx="3">
                  <c:v>85645.28571428571</c:v>
                </c:pt>
                <c:pt idx="4">
                  <c:v>68785.28571428571</c:v>
                </c:pt>
                <c:pt idx="5">
                  <c:v>50905.142857142855</c:v>
                </c:pt>
                <c:pt idx="6">
                  <c:v>39422.28571428572</c:v>
                </c:pt>
                <c:pt idx="7">
                  <c:v>32397.14285714286</c:v>
                </c:pt>
                <c:pt idx="8">
                  <c:v>28194.428571428572</c:v>
                </c:pt>
                <c:pt idx="9">
                  <c:v>24597</c:v>
                </c:pt>
                <c:pt idx="10">
                  <c:v>21911.428571428572</c:v>
                </c:pt>
                <c:pt idx="11">
                  <c:v>19204.714285714286</c:v>
                </c:pt>
                <c:pt idx="12">
                  <c:v>16993.428571428572</c:v>
                </c:pt>
              </c:numCache>
            </c:numRef>
          </c:yVal>
          <c:smooth val="0"/>
        </c:ser>
        <c:axId val="48059012"/>
        <c:axId val="29877925"/>
      </c:scatterChart>
      <c:valAx>
        <c:axId val="4805901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the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877925"/>
        <c:crosses val="autoZero"/>
        <c:crossBetween val="midCat"/>
        <c:dispUnits/>
      </c:valAx>
      <c:valAx>
        <c:axId val="29877925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9012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Superior and Inferior Cone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Eye (8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'COMPCONE.WK1'!$D$27:$D$46</c:f>
              <c:numCache>
                <c:ptCount val="20"/>
                <c:pt idx="0">
                  <c:v>0.9950000000000001</c:v>
                </c:pt>
                <c:pt idx="1">
                  <c:v>1.9900000000000002</c:v>
                </c:pt>
                <c:pt idx="2">
                  <c:v>2.9850000000000003</c:v>
                </c:pt>
                <c:pt idx="3">
                  <c:v>3.9800000000000004</c:v>
                </c:pt>
                <c:pt idx="4">
                  <c:v>4.9750000000000005</c:v>
                </c:pt>
                <c:pt idx="5">
                  <c:v>5.970000000000001</c:v>
                </c:pt>
                <c:pt idx="6">
                  <c:v>6.965000000000001</c:v>
                </c:pt>
                <c:pt idx="7">
                  <c:v>7.960000000000001</c:v>
                </c:pt>
                <c:pt idx="8">
                  <c:v>8.955</c:v>
                </c:pt>
                <c:pt idx="9">
                  <c:v>9.950000000000001</c:v>
                </c:pt>
                <c:pt idx="10">
                  <c:v>10.945</c:v>
                </c:pt>
                <c:pt idx="11">
                  <c:v>11.940000000000001</c:v>
                </c:pt>
                <c:pt idx="12">
                  <c:v>12.935</c:v>
                </c:pt>
                <c:pt idx="13">
                  <c:v>13.930000000000001</c:v>
                </c:pt>
                <c:pt idx="14">
                  <c:v>14.925</c:v>
                </c:pt>
                <c:pt idx="15">
                  <c:v>15.920000000000002</c:v>
                </c:pt>
                <c:pt idx="16">
                  <c:v>16.915</c:v>
                </c:pt>
                <c:pt idx="17">
                  <c:v>17.91</c:v>
                </c:pt>
                <c:pt idx="18">
                  <c:v>18.905</c:v>
                </c:pt>
                <c:pt idx="19">
                  <c:v>19.900000000000002</c:v>
                </c:pt>
              </c:numCache>
            </c:numRef>
          </c:xVal>
          <c:yVal>
            <c:numRef>
              <c:f>'COMPCONE.WK1'!$R$27:$R$46</c:f>
              <c:numCache>
                <c:ptCount val="20"/>
                <c:pt idx="0">
                  <c:v>15863</c:v>
                </c:pt>
                <c:pt idx="1">
                  <c:v>10101.785714285714</c:v>
                </c:pt>
                <c:pt idx="2">
                  <c:v>7580.599999999999</c:v>
                </c:pt>
                <c:pt idx="3">
                  <c:v>5911.05</c:v>
                </c:pt>
                <c:pt idx="4">
                  <c:v>5293.966666666666</c:v>
                </c:pt>
                <c:pt idx="5">
                  <c:v>4868</c:v>
                </c:pt>
                <c:pt idx="6">
                  <c:v>4575.133333333333</c:v>
                </c:pt>
                <c:pt idx="7">
                  <c:v>4366.833333333333</c:v>
                </c:pt>
                <c:pt idx="8">
                  <c:v>4232.016666666666</c:v>
                </c:pt>
                <c:pt idx="9">
                  <c:v>4228.88</c:v>
                </c:pt>
                <c:pt idx="10">
                  <c:v>4068.72</c:v>
                </c:pt>
                <c:pt idx="11">
                  <c:v>3917.3599999999997</c:v>
                </c:pt>
                <c:pt idx="12">
                  <c:v>3871.2599999999998</c:v>
                </c:pt>
                <c:pt idx="13">
                  <c:v>3847.34</c:v>
                </c:pt>
                <c:pt idx="14">
                  <c:v>3777.7599999999998</c:v>
                </c:pt>
                <c:pt idx="15">
                  <c:v>3727.66</c:v>
                </c:pt>
                <c:pt idx="16">
                  <c:v>3767.225</c:v>
                </c:pt>
                <c:pt idx="17">
                  <c:v>3722.8</c:v>
                </c:pt>
                <c:pt idx="18">
                  <c:v>3983.133333333333</c:v>
                </c:pt>
                <c:pt idx="19">
                  <c:v>3227.2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'COMPCONE.WK1'!$D$27:$D$46</c:f>
              <c:numCache>
                <c:ptCount val="20"/>
                <c:pt idx="0">
                  <c:v>0.9950000000000001</c:v>
                </c:pt>
                <c:pt idx="1">
                  <c:v>1.9900000000000002</c:v>
                </c:pt>
                <c:pt idx="2">
                  <c:v>2.9850000000000003</c:v>
                </c:pt>
                <c:pt idx="3">
                  <c:v>3.9800000000000004</c:v>
                </c:pt>
                <c:pt idx="4">
                  <c:v>4.9750000000000005</c:v>
                </c:pt>
                <c:pt idx="5">
                  <c:v>5.970000000000001</c:v>
                </c:pt>
                <c:pt idx="6">
                  <c:v>6.965000000000001</c:v>
                </c:pt>
                <c:pt idx="7">
                  <c:v>7.960000000000001</c:v>
                </c:pt>
                <c:pt idx="8">
                  <c:v>8.955</c:v>
                </c:pt>
                <c:pt idx="9">
                  <c:v>9.950000000000001</c:v>
                </c:pt>
                <c:pt idx="10">
                  <c:v>10.945</c:v>
                </c:pt>
                <c:pt idx="11">
                  <c:v>11.940000000000001</c:v>
                </c:pt>
                <c:pt idx="12">
                  <c:v>12.935</c:v>
                </c:pt>
                <c:pt idx="13">
                  <c:v>13.930000000000001</c:v>
                </c:pt>
                <c:pt idx="14">
                  <c:v>14.925</c:v>
                </c:pt>
                <c:pt idx="15">
                  <c:v>15.920000000000002</c:v>
                </c:pt>
                <c:pt idx="16">
                  <c:v>16.915</c:v>
                </c:pt>
                <c:pt idx="17">
                  <c:v>17.91</c:v>
                </c:pt>
                <c:pt idx="18">
                  <c:v>18.905</c:v>
                </c:pt>
                <c:pt idx="19">
                  <c:v>19.900000000000002</c:v>
                </c:pt>
              </c:numCache>
            </c:numRef>
          </c:xVal>
          <c:yVal>
            <c:numRef>
              <c:f>'COMPCONE.WK1'!$AL$27:$AL$46</c:f>
              <c:numCache>
                <c:ptCount val="20"/>
                <c:pt idx="0">
                  <c:v>16993.428571428572</c:v>
                </c:pt>
                <c:pt idx="1">
                  <c:v>10430</c:v>
                </c:pt>
                <c:pt idx="2">
                  <c:v>7649.742857142856</c:v>
                </c:pt>
                <c:pt idx="3">
                  <c:v>6223.628571428571</c:v>
                </c:pt>
                <c:pt idx="4">
                  <c:v>5544.733333333334</c:v>
                </c:pt>
                <c:pt idx="5">
                  <c:v>4990.900000000001</c:v>
                </c:pt>
                <c:pt idx="6">
                  <c:v>4700.219999999999</c:v>
                </c:pt>
                <c:pt idx="7">
                  <c:v>4426.32</c:v>
                </c:pt>
                <c:pt idx="8">
                  <c:v>4196.24</c:v>
                </c:pt>
                <c:pt idx="9">
                  <c:v>4029.2400000000002</c:v>
                </c:pt>
                <c:pt idx="10">
                  <c:v>3861.2400000000002</c:v>
                </c:pt>
                <c:pt idx="11">
                  <c:v>3722.3199999999997</c:v>
                </c:pt>
                <c:pt idx="12">
                  <c:v>3673.4199999999996</c:v>
                </c:pt>
                <c:pt idx="13">
                  <c:v>3713.5199999999995</c:v>
                </c:pt>
                <c:pt idx="14">
                  <c:v>3700.9</c:v>
                </c:pt>
                <c:pt idx="15">
                  <c:v>3675.6400000000003</c:v>
                </c:pt>
                <c:pt idx="16">
                  <c:v>3673.1400000000003</c:v>
                </c:pt>
                <c:pt idx="17">
                  <c:v>3736.075</c:v>
                </c:pt>
                <c:pt idx="18">
                  <c:v>4539.2</c:v>
                </c:pt>
              </c:numCache>
            </c:numRef>
          </c:yVal>
          <c:smooth val="0"/>
        </c:ser>
        <c:axId val="465870"/>
        <c:axId val="4192831"/>
      </c:scatterChart>
      <c:valAx>
        <c:axId val="46587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the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92831"/>
        <c:crosses val="autoZero"/>
        <c:crossBetween val="midCat"/>
        <c:dispUnits/>
      </c:valAx>
      <c:valAx>
        <c:axId val="4192831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70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2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Nasal and Temporal Cone Densities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Eye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'COMPCONE.WK1'!$D$15:$D$28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'COMPCONE.WK1'!$AB$15:$AB$27</c:f>
              <c:numCache>
                <c:ptCount val="13"/>
                <c:pt idx="0">
                  <c:v>196890</c:v>
                </c:pt>
                <c:pt idx="1">
                  <c:v>154441.42857142858</c:v>
                </c:pt>
                <c:pt idx="2">
                  <c:v>115399.42857142857</c:v>
                </c:pt>
                <c:pt idx="3">
                  <c:v>92991.85714285714</c:v>
                </c:pt>
                <c:pt idx="4">
                  <c:v>74232.71428571429</c:v>
                </c:pt>
                <c:pt idx="5">
                  <c:v>53431.57142857143</c:v>
                </c:pt>
                <c:pt idx="6">
                  <c:v>42975.42857142857</c:v>
                </c:pt>
                <c:pt idx="7">
                  <c:v>36493</c:v>
                </c:pt>
                <c:pt idx="8">
                  <c:v>31530.428571428572</c:v>
                </c:pt>
                <c:pt idx="9">
                  <c:v>26109.285714285714</c:v>
                </c:pt>
                <c:pt idx="10">
                  <c:v>23872</c:v>
                </c:pt>
                <c:pt idx="11">
                  <c:v>22338.85714285714</c:v>
                </c:pt>
                <c:pt idx="12">
                  <c:v>20961.85714285714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'COMPCONE.WK1'!$D$15:$D$28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'COMPCONE.WK1'!$H$15:$H$27</c:f>
              <c:numCache>
                <c:ptCount val="13"/>
                <c:pt idx="0">
                  <c:v>196890</c:v>
                </c:pt>
                <c:pt idx="1">
                  <c:v>162414.2857142857</c:v>
                </c:pt>
                <c:pt idx="2">
                  <c:v>121619.28571428571</c:v>
                </c:pt>
                <c:pt idx="3">
                  <c:v>98423.57142857143</c:v>
                </c:pt>
                <c:pt idx="4">
                  <c:v>80004.42857142857</c:v>
                </c:pt>
                <c:pt idx="5">
                  <c:v>57712.142857142855</c:v>
                </c:pt>
                <c:pt idx="6">
                  <c:v>45420.28571428572</c:v>
                </c:pt>
                <c:pt idx="7">
                  <c:v>38380.42857142857</c:v>
                </c:pt>
                <c:pt idx="8">
                  <c:v>34223.28571428572</c:v>
                </c:pt>
                <c:pt idx="9">
                  <c:v>29027.428571428572</c:v>
                </c:pt>
                <c:pt idx="10">
                  <c:v>24144.285714285714</c:v>
                </c:pt>
                <c:pt idx="11">
                  <c:v>21165.14285714286</c:v>
                </c:pt>
                <c:pt idx="12">
                  <c:v>19698.571428571428</c:v>
                </c:pt>
              </c:numCache>
            </c:numRef>
          </c:yVal>
          <c:smooth val="0"/>
        </c:ser>
        <c:axId val="37735480"/>
        <c:axId val="4075001"/>
      </c:scatterChart>
      <c:valAx>
        <c:axId val="3773548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the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75001"/>
        <c:crosses val="autoZero"/>
        <c:crossBetween val="midCat"/>
        <c:dispUnits/>
      </c:valAx>
      <c:valAx>
        <c:axId val="4075001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5480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Nasal and Temporal Cone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Eye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'COMPCONE.WK1'!$D$27:$D$46</c:f>
              <c:numCache>
                <c:ptCount val="20"/>
                <c:pt idx="0">
                  <c:v>0.9950000000000001</c:v>
                </c:pt>
                <c:pt idx="1">
                  <c:v>1.9900000000000002</c:v>
                </c:pt>
                <c:pt idx="2">
                  <c:v>2.9850000000000003</c:v>
                </c:pt>
                <c:pt idx="3">
                  <c:v>3.9800000000000004</c:v>
                </c:pt>
                <c:pt idx="4">
                  <c:v>4.9750000000000005</c:v>
                </c:pt>
                <c:pt idx="5">
                  <c:v>5.970000000000001</c:v>
                </c:pt>
                <c:pt idx="6">
                  <c:v>6.965000000000001</c:v>
                </c:pt>
                <c:pt idx="7">
                  <c:v>7.960000000000001</c:v>
                </c:pt>
                <c:pt idx="8">
                  <c:v>8.955</c:v>
                </c:pt>
                <c:pt idx="9">
                  <c:v>9.950000000000001</c:v>
                </c:pt>
                <c:pt idx="10">
                  <c:v>10.945</c:v>
                </c:pt>
                <c:pt idx="11">
                  <c:v>11.940000000000001</c:v>
                </c:pt>
                <c:pt idx="12">
                  <c:v>12.935</c:v>
                </c:pt>
                <c:pt idx="13">
                  <c:v>13.930000000000001</c:v>
                </c:pt>
                <c:pt idx="14">
                  <c:v>14.925</c:v>
                </c:pt>
                <c:pt idx="15">
                  <c:v>15.920000000000002</c:v>
                </c:pt>
                <c:pt idx="16">
                  <c:v>16.915</c:v>
                </c:pt>
                <c:pt idx="17">
                  <c:v>17.91</c:v>
                </c:pt>
                <c:pt idx="18">
                  <c:v>18.905</c:v>
                </c:pt>
                <c:pt idx="19">
                  <c:v>19.900000000000002</c:v>
                </c:pt>
              </c:numCache>
            </c:numRef>
          </c:xVal>
          <c:yVal>
            <c:numRef>
              <c:f>'COMPCONE.WK1'!$AB$27:$AB$46</c:f>
              <c:numCache>
                <c:ptCount val="20"/>
                <c:pt idx="0">
                  <c:v>20961.85714285714</c:v>
                </c:pt>
                <c:pt idx="1">
                  <c:v>12521.857142857143</c:v>
                </c:pt>
                <c:pt idx="2">
                  <c:v>8848.685714285715</c:v>
                </c:pt>
                <c:pt idx="3">
                  <c:v>7851.41</c:v>
                </c:pt>
                <c:pt idx="4">
                  <c:v>7178.650000000001</c:v>
                </c:pt>
                <c:pt idx="5">
                  <c:v>6650.95</c:v>
                </c:pt>
                <c:pt idx="6">
                  <c:v>6408.516666666666</c:v>
                </c:pt>
                <c:pt idx="7">
                  <c:v>6232.099999999999</c:v>
                </c:pt>
                <c:pt idx="8">
                  <c:v>5959.316666666667</c:v>
                </c:pt>
                <c:pt idx="9">
                  <c:v>5609.033333333333</c:v>
                </c:pt>
                <c:pt idx="10">
                  <c:v>5347.650000000001</c:v>
                </c:pt>
                <c:pt idx="11">
                  <c:v>5139.233333333334</c:v>
                </c:pt>
                <c:pt idx="12">
                  <c:v>4989.066666666667</c:v>
                </c:pt>
                <c:pt idx="13">
                  <c:v>4886.45</c:v>
                </c:pt>
                <c:pt idx="14">
                  <c:v>4806.566666666667</c:v>
                </c:pt>
                <c:pt idx="15">
                  <c:v>4726.116666666667</c:v>
                </c:pt>
                <c:pt idx="16">
                  <c:v>4720.883333333333</c:v>
                </c:pt>
                <c:pt idx="17">
                  <c:v>4716.716666666666</c:v>
                </c:pt>
                <c:pt idx="18">
                  <c:v>4846.25</c:v>
                </c:pt>
                <c:pt idx="19">
                  <c:v>5233.88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'COMPCONE.WK1'!$D$27:$D$46</c:f>
              <c:numCache>
                <c:ptCount val="20"/>
                <c:pt idx="0">
                  <c:v>0.9950000000000001</c:v>
                </c:pt>
                <c:pt idx="1">
                  <c:v>1.9900000000000002</c:v>
                </c:pt>
                <c:pt idx="2">
                  <c:v>2.9850000000000003</c:v>
                </c:pt>
                <c:pt idx="3">
                  <c:v>3.9800000000000004</c:v>
                </c:pt>
                <c:pt idx="4">
                  <c:v>4.9750000000000005</c:v>
                </c:pt>
                <c:pt idx="5">
                  <c:v>5.970000000000001</c:v>
                </c:pt>
                <c:pt idx="6">
                  <c:v>6.965000000000001</c:v>
                </c:pt>
                <c:pt idx="7">
                  <c:v>7.960000000000001</c:v>
                </c:pt>
                <c:pt idx="8">
                  <c:v>8.955</c:v>
                </c:pt>
                <c:pt idx="9">
                  <c:v>9.950000000000001</c:v>
                </c:pt>
                <c:pt idx="10">
                  <c:v>10.945</c:v>
                </c:pt>
                <c:pt idx="11">
                  <c:v>11.940000000000001</c:v>
                </c:pt>
                <c:pt idx="12">
                  <c:v>12.935</c:v>
                </c:pt>
                <c:pt idx="13">
                  <c:v>13.930000000000001</c:v>
                </c:pt>
                <c:pt idx="14">
                  <c:v>14.925</c:v>
                </c:pt>
                <c:pt idx="15">
                  <c:v>15.920000000000002</c:v>
                </c:pt>
                <c:pt idx="16">
                  <c:v>16.915</c:v>
                </c:pt>
                <c:pt idx="17">
                  <c:v>17.91</c:v>
                </c:pt>
                <c:pt idx="18">
                  <c:v>18.905</c:v>
                </c:pt>
                <c:pt idx="19">
                  <c:v>19.900000000000002</c:v>
                </c:pt>
              </c:numCache>
            </c:numRef>
          </c:xVal>
          <c:yVal>
            <c:numRef>
              <c:f>'COMPCONE.WK1'!$H$27:$H$46</c:f>
              <c:numCache>
                <c:ptCount val="20"/>
                <c:pt idx="0">
                  <c:v>19698.571428571428</c:v>
                </c:pt>
                <c:pt idx="1">
                  <c:v>11703.014285714287</c:v>
                </c:pt>
                <c:pt idx="2">
                  <c:v>9118.114285714286</c:v>
                </c:pt>
                <c:pt idx="3">
                  <c:v>7030.228571428571</c:v>
                </c:pt>
                <c:pt idx="4">
                  <c:v>5785.533333333333</c:v>
                </c:pt>
                <c:pt idx="5">
                  <c:v>5103.25</c:v>
                </c:pt>
                <c:pt idx="6">
                  <c:v>4779.866666666667</c:v>
                </c:pt>
                <c:pt idx="7">
                  <c:v>4476.766666666666</c:v>
                </c:pt>
                <c:pt idx="8">
                  <c:v>4208.116666666667</c:v>
                </c:pt>
                <c:pt idx="9">
                  <c:v>3887.75</c:v>
                </c:pt>
                <c:pt idx="10">
                  <c:v>3763.4800000000005</c:v>
                </c:pt>
                <c:pt idx="11">
                  <c:v>3538.8</c:v>
                </c:pt>
                <c:pt idx="12">
                  <c:v>3435.95</c:v>
                </c:pt>
                <c:pt idx="13">
                  <c:v>3368.3</c:v>
                </c:pt>
                <c:pt idx="14">
                  <c:v>3335.5</c:v>
                </c:pt>
                <c:pt idx="15">
                  <c:v>3175.525</c:v>
                </c:pt>
                <c:pt idx="16">
                  <c:v>3069.575</c:v>
                </c:pt>
                <c:pt idx="17">
                  <c:v>3358.98</c:v>
                </c:pt>
              </c:numCache>
            </c:numRef>
          </c:yVal>
          <c:smooth val="0"/>
        </c:ser>
        <c:axId val="36675010"/>
        <c:axId val="61639635"/>
      </c:scatterChart>
      <c:valAx>
        <c:axId val="3667501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the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1639635"/>
        <c:crosses val="autoZero"/>
        <c:crossBetween val="midCat"/>
        <c:dispUnits/>
      </c:valAx>
      <c:valAx>
        <c:axId val="61639635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5010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975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Inferior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cones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Ref>
              <c:f>'COMPCONE.WK1'!$AL$15:$AL$27</c:f>
              <c:numCache>
                <c:ptCount val="13"/>
                <c:pt idx="0">
                  <c:v>196890</c:v>
                </c:pt>
                <c:pt idx="1">
                  <c:v>145724.2857142857</c:v>
                </c:pt>
                <c:pt idx="2">
                  <c:v>107324.57142857143</c:v>
                </c:pt>
                <c:pt idx="3">
                  <c:v>85645.28571428571</c:v>
                </c:pt>
                <c:pt idx="4">
                  <c:v>68785.28571428571</c:v>
                </c:pt>
                <c:pt idx="5">
                  <c:v>50905.142857142855</c:v>
                </c:pt>
                <c:pt idx="6">
                  <c:v>39422.28571428572</c:v>
                </c:pt>
                <c:pt idx="7">
                  <c:v>32397.14285714286</c:v>
                </c:pt>
                <c:pt idx="8">
                  <c:v>28194.428571428572</c:v>
                </c:pt>
                <c:pt idx="9">
                  <c:v>24597</c:v>
                </c:pt>
                <c:pt idx="10">
                  <c:v>21911.428571428572</c:v>
                </c:pt>
                <c:pt idx="11">
                  <c:v>19204.714285714286</c:v>
                </c:pt>
                <c:pt idx="12">
                  <c:v>16993.428571428572</c:v>
                </c:pt>
              </c:numCache>
            </c:numRef>
          </c:yVal>
          <c:smooth val="0"/>
        </c:ser>
        <c:axId val="17885804"/>
        <c:axId val="26754509"/>
      </c:scatterChart>
      <c:valAx>
        <c:axId val="1788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754509"/>
        <c:crosses val="autoZero"/>
        <c:crossBetween val="midCat"/>
        <c:dispUnits/>
      </c:valAx>
      <c:valAx>
        <c:axId val="2675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804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775"/>
          <c:y val="0.963"/>
          <c:w val="0.0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Nasal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cones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Ref>
              <c:f>'COMPCONE.WK1'!$AB$15:$AB$27</c:f>
              <c:numCache>
                <c:ptCount val="13"/>
                <c:pt idx="0">
                  <c:v>196890</c:v>
                </c:pt>
                <c:pt idx="1">
                  <c:v>154441.42857142858</c:v>
                </c:pt>
                <c:pt idx="2">
                  <c:v>115399.42857142857</c:v>
                </c:pt>
                <c:pt idx="3">
                  <c:v>92991.85714285714</c:v>
                </c:pt>
                <c:pt idx="4">
                  <c:v>74232.71428571429</c:v>
                </c:pt>
                <c:pt idx="5">
                  <c:v>53431.57142857143</c:v>
                </c:pt>
                <c:pt idx="6">
                  <c:v>42975.42857142857</c:v>
                </c:pt>
                <c:pt idx="7">
                  <c:v>36493</c:v>
                </c:pt>
                <c:pt idx="8">
                  <c:v>31530.428571428572</c:v>
                </c:pt>
                <c:pt idx="9">
                  <c:v>26109.285714285714</c:v>
                </c:pt>
                <c:pt idx="10">
                  <c:v>23872</c:v>
                </c:pt>
                <c:pt idx="11">
                  <c:v>22338.85714285714</c:v>
                </c:pt>
                <c:pt idx="12">
                  <c:v>20961.85714285714</c:v>
                </c:pt>
              </c:numCache>
            </c:numRef>
          </c:yVal>
          <c:smooth val="0"/>
        </c:ser>
        <c:axId val="39463990"/>
        <c:axId val="19631591"/>
      </c:scatterChart>
      <c:valAx>
        <c:axId val="3946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631591"/>
        <c:crosses val="autoZero"/>
        <c:crossBetween val="midCat"/>
        <c:dispUnits/>
      </c:valAx>
      <c:valAx>
        <c:axId val="1963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990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775"/>
          <c:y val="0.963"/>
          <c:w val="0.0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Superior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cones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Ref>
              <c:f>'COMPCONE.WK1'!$R$15:$R$27</c:f>
              <c:numCache>
                <c:ptCount val="13"/>
                <c:pt idx="0">
                  <c:v>196890</c:v>
                </c:pt>
                <c:pt idx="1">
                  <c:v>140595.2857142857</c:v>
                </c:pt>
                <c:pt idx="2">
                  <c:v>105145.57142857143</c:v>
                </c:pt>
                <c:pt idx="3">
                  <c:v>83181.85714285714</c:v>
                </c:pt>
                <c:pt idx="4">
                  <c:v>65106</c:v>
                </c:pt>
                <c:pt idx="5">
                  <c:v>46900.142857142855</c:v>
                </c:pt>
                <c:pt idx="6">
                  <c:v>35696.42857142857</c:v>
                </c:pt>
                <c:pt idx="7">
                  <c:v>28034.14285714286</c:v>
                </c:pt>
                <c:pt idx="8">
                  <c:v>24346</c:v>
                </c:pt>
                <c:pt idx="9">
                  <c:v>21231.85714285714</c:v>
                </c:pt>
                <c:pt idx="10">
                  <c:v>19248.714285714286</c:v>
                </c:pt>
                <c:pt idx="11">
                  <c:v>17452.714285714286</c:v>
                </c:pt>
                <c:pt idx="12">
                  <c:v>15863</c:v>
                </c:pt>
              </c:numCache>
            </c:numRef>
          </c:yVal>
          <c:smooth val="0"/>
        </c:ser>
        <c:axId val="42466592"/>
        <c:axId val="46655009"/>
      </c:scatterChart>
      <c:valAx>
        <c:axId val="4246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655009"/>
        <c:crosses val="autoZero"/>
        <c:crossBetween val="midCat"/>
        <c:dispUnits/>
      </c:valAx>
      <c:valAx>
        <c:axId val="4665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6592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775"/>
          <c:y val="0.963"/>
          <c:w val="0.0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Temporal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Cones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Ref>
              <c:f>'COMPCONE.WK1'!$H$15:$H$27</c:f>
              <c:numCache>
                <c:ptCount val="13"/>
                <c:pt idx="0">
                  <c:v>196890</c:v>
                </c:pt>
                <c:pt idx="1">
                  <c:v>162414.2857142857</c:v>
                </c:pt>
                <c:pt idx="2">
                  <c:v>121619.28571428571</c:v>
                </c:pt>
                <c:pt idx="3">
                  <c:v>98423.57142857143</c:v>
                </c:pt>
                <c:pt idx="4">
                  <c:v>80004.42857142857</c:v>
                </c:pt>
                <c:pt idx="5">
                  <c:v>57712.142857142855</c:v>
                </c:pt>
                <c:pt idx="6">
                  <c:v>45420.28571428572</c:v>
                </c:pt>
                <c:pt idx="7">
                  <c:v>38380.42857142857</c:v>
                </c:pt>
                <c:pt idx="8">
                  <c:v>34223.28571428572</c:v>
                </c:pt>
                <c:pt idx="9">
                  <c:v>29027.428571428572</c:v>
                </c:pt>
                <c:pt idx="10">
                  <c:v>24144.285714285714</c:v>
                </c:pt>
                <c:pt idx="11">
                  <c:v>21165.14285714286</c:v>
                </c:pt>
                <c:pt idx="12">
                  <c:v>19698.571428571428</c:v>
                </c:pt>
              </c:numCache>
            </c:numRef>
          </c:yVal>
          <c:smooth val="0"/>
        </c:ser>
        <c:axId val="17241898"/>
        <c:axId val="20959355"/>
      </c:scatterChart>
      <c:valAx>
        <c:axId val="17241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959355"/>
        <c:crosses val="autoZero"/>
        <c:crossBetween val="midCat"/>
        <c:dispUnits/>
      </c:valAx>
      <c:valAx>
        <c:axId val="20959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1898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625"/>
          <c:y val="0.963"/>
          <c:w val="0.0932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92"/>
  <sheetViews>
    <sheetView showGridLines="0" tabSelected="1" workbookViewId="0" topLeftCell="A1">
      <selection activeCell="AO57" sqref="AO57:AR87"/>
    </sheetView>
  </sheetViews>
  <sheetFormatPr defaultColWidth="15.75390625" defaultRowHeight="12.75"/>
  <sheetData>
    <row r="1" ht="12.75">
      <c r="A1" t="s">
        <v>1</v>
      </c>
    </row>
    <row r="2" ht="12.75">
      <c r="A2" t="s">
        <v>56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 t="s">
        <v>6</v>
      </c>
    </row>
    <row r="8" ht="12.75">
      <c r="A8" s="1" t="s">
        <v>0</v>
      </c>
    </row>
    <row r="9" ht="12.75">
      <c r="A9" s="1" t="s">
        <v>58</v>
      </c>
    </row>
    <row r="10" spans="1:49" ht="12.75">
      <c r="A10" s="2" t="s">
        <v>7</v>
      </c>
      <c r="B10" s="2" t="s">
        <v>7</v>
      </c>
      <c r="C10" s="2" t="s">
        <v>7</v>
      </c>
      <c r="D10" s="2" t="s">
        <v>7</v>
      </c>
      <c r="E10" s="2" t="s">
        <v>7</v>
      </c>
      <c r="F10" s="2" t="s">
        <v>7</v>
      </c>
      <c r="G10" s="2" t="s">
        <v>7</v>
      </c>
      <c r="H10" s="2" t="s">
        <v>7</v>
      </c>
      <c r="I10" s="2" t="s">
        <v>7</v>
      </c>
      <c r="J10" s="2" t="s">
        <v>7</v>
      </c>
      <c r="K10" s="2" t="s">
        <v>7</v>
      </c>
      <c r="L10" s="2" t="s">
        <v>7</v>
      </c>
      <c r="M10" s="2" t="s">
        <v>7</v>
      </c>
      <c r="N10" s="2" t="s">
        <v>7</v>
      </c>
      <c r="O10" s="2" t="s">
        <v>7</v>
      </c>
      <c r="P10" s="2" t="s">
        <v>7</v>
      </c>
      <c r="Q10" s="2" t="s">
        <v>7</v>
      </c>
      <c r="R10" s="2" t="s">
        <v>7</v>
      </c>
      <c r="S10" s="2" t="s">
        <v>7</v>
      </c>
      <c r="T10" s="2" t="s">
        <v>7</v>
      </c>
      <c r="U10" s="2" t="s">
        <v>7</v>
      </c>
      <c r="V10" s="2" t="s">
        <v>7</v>
      </c>
      <c r="W10" s="2" t="s">
        <v>7</v>
      </c>
      <c r="X10" s="2" t="s">
        <v>7</v>
      </c>
      <c r="Y10" s="2" t="s">
        <v>7</v>
      </c>
      <c r="Z10" s="2" t="s">
        <v>7</v>
      </c>
      <c r="AA10" s="2" t="s">
        <v>7</v>
      </c>
      <c r="AB10" s="2" t="s">
        <v>7</v>
      </c>
      <c r="AC10" s="2" t="s">
        <v>7</v>
      </c>
      <c r="AD10" s="2" t="s">
        <v>7</v>
      </c>
      <c r="AE10" s="2" t="s">
        <v>7</v>
      </c>
      <c r="AF10" s="2" t="s">
        <v>7</v>
      </c>
      <c r="AG10" s="2" t="s">
        <v>7</v>
      </c>
      <c r="AH10" s="2" t="s">
        <v>7</v>
      </c>
      <c r="AI10" s="2" t="s">
        <v>7</v>
      </c>
      <c r="AJ10" s="2" t="s">
        <v>7</v>
      </c>
      <c r="AK10" s="2" t="s">
        <v>7</v>
      </c>
      <c r="AL10" s="2" t="s">
        <v>7</v>
      </c>
      <c r="AM10" s="2" t="s">
        <v>7</v>
      </c>
      <c r="AN10" s="2" t="s">
        <v>7</v>
      </c>
      <c r="AO10" s="2" t="s">
        <v>7</v>
      </c>
      <c r="AP10" s="2" t="s">
        <v>7</v>
      </c>
      <c r="AQ10" s="2" t="s">
        <v>7</v>
      </c>
      <c r="AR10" s="2" t="s">
        <v>7</v>
      </c>
      <c r="AS10" s="2" t="s">
        <v>7</v>
      </c>
      <c r="AT10" s="2" t="s">
        <v>7</v>
      </c>
      <c r="AU10" s="2" t="s">
        <v>7</v>
      </c>
      <c r="AV10" s="2" t="s">
        <v>7</v>
      </c>
      <c r="AW10" s="2" t="s">
        <v>7</v>
      </c>
    </row>
    <row r="11" spans="1:49" ht="12.75">
      <c r="A11" s="3" t="s">
        <v>8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  <c r="Q11" s="3" t="s">
        <v>8</v>
      </c>
      <c r="R11" s="3" t="s">
        <v>8</v>
      </c>
      <c r="S11" s="3" t="s">
        <v>8</v>
      </c>
      <c r="T11" s="3" t="s">
        <v>8</v>
      </c>
      <c r="U11" s="3" t="s">
        <v>8</v>
      </c>
      <c r="V11" s="3" t="s">
        <v>8</v>
      </c>
      <c r="W11" s="3" t="s">
        <v>8</v>
      </c>
      <c r="X11" s="3" t="s">
        <v>8</v>
      </c>
      <c r="Y11" s="3" t="s">
        <v>8</v>
      </c>
      <c r="Z11" s="3" t="s">
        <v>8</v>
      </c>
      <c r="AA11" s="3" t="s">
        <v>8</v>
      </c>
      <c r="AB11" s="3" t="s">
        <v>8</v>
      </c>
      <c r="AC11" s="3" t="s">
        <v>8</v>
      </c>
      <c r="AD11" s="3" t="s">
        <v>8</v>
      </c>
      <c r="AE11" s="3" t="s">
        <v>8</v>
      </c>
      <c r="AF11" s="3" t="s">
        <v>8</v>
      </c>
      <c r="AG11" s="3" t="s">
        <v>8</v>
      </c>
      <c r="AH11" s="3" t="s">
        <v>8</v>
      </c>
      <c r="AI11" s="3" t="s">
        <v>8</v>
      </c>
      <c r="AJ11" s="3" t="s">
        <v>8</v>
      </c>
      <c r="AK11" s="3" t="s">
        <v>8</v>
      </c>
      <c r="AL11" s="3" t="s">
        <v>8</v>
      </c>
      <c r="AM11" s="3" t="s">
        <v>8</v>
      </c>
      <c r="AN11" s="3" t="s">
        <v>8</v>
      </c>
      <c r="AO11" s="3" t="s">
        <v>8</v>
      </c>
      <c r="AP11" s="3" t="s">
        <v>8</v>
      </c>
      <c r="AQ11" s="3" t="s">
        <v>8</v>
      </c>
      <c r="AR11" s="3" t="s">
        <v>8</v>
      </c>
      <c r="AS11" s="3" t="s">
        <v>8</v>
      </c>
      <c r="AT11" s="3" t="s">
        <v>8</v>
      </c>
      <c r="AU11" s="3" t="s">
        <v>8</v>
      </c>
      <c r="AV11" s="3" t="s">
        <v>8</v>
      </c>
      <c r="AW11" s="3" t="s">
        <v>8</v>
      </c>
    </row>
    <row r="12" spans="1:49" ht="12.75">
      <c r="A12" s="3" t="s">
        <v>9</v>
      </c>
      <c r="B12" s="3" t="s">
        <v>10</v>
      </c>
      <c r="C12" s="3" t="s">
        <v>11</v>
      </c>
      <c r="D12" s="3" t="s">
        <v>12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3" t="s">
        <v>13</v>
      </c>
      <c r="K12" s="3" t="s">
        <v>13</v>
      </c>
      <c r="L12" s="3" t="s">
        <v>13</v>
      </c>
      <c r="M12" s="3" t="s">
        <v>13</v>
      </c>
      <c r="N12" s="3" t="s">
        <v>13</v>
      </c>
      <c r="O12" s="3" t="s">
        <v>14</v>
      </c>
      <c r="P12" s="3" t="s">
        <v>14</v>
      </c>
      <c r="Q12" s="3" t="s">
        <v>14</v>
      </c>
      <c r="R12" s="3" t="s">
        <v>14</v>
      </c>
      <c r="S12" s="3" t="s">
        <v>14</v>
      </c>
      <c r="T12" s="3" t="s">
        <v>14</v>
      </c>
      <c r="U12" s="3" t="s">
        <v>14</v>
      </c>
      <c r="V12" s="3" t="s">
        <v>14</v>
      </c>
      <c r="W12" s="3" t="s">
        <v>14</v>
      </c>
      <c r="X12" s="3" t="s">
        <v>14</v>
      </c>
      <c r="Y12" s="3" t="s">
        <v>15</v>
      </c>
      <c r="Z12" s="3" t="s">
        <v>15</v>
      </c>
      <c r="AA12" s="3" t="s">
        <v>15</v>
      </c>
      <c r="AB12" s="3" t="s">
        <v>15</v>
      </c>
      <c r="AC12" s="3" t="s">
        <v>15</v>
      </c>
      <c r="AD12" s="3" t="s">
        <v>15</v>
      </c>
      <c r="AE12" s="3" t="s">
        <v>15</v>
      </c>
      <c r="AF12" s="3" t="s">
        <v>15</v>
      </c>
      <c r="AG12" s="3" t="s">
        <v>15</v>
      </c>
      <c r="AH12" s="3" t="s">
        <v>15</v>
      </c>
      <c r="AI12" s="3" t="s">
        <v>16</v>
      </c>
      <c r="AJ12" s="3" t="s">
        <v>16</v>
      </c>
      <c r="AK12" s="3" t="s">
        <v>16</v>
      </c>
      <c r="AL12" s="3" t="s">
        <v>16</v>
      </c>
      <c r="AM12" s="3" t="s">
        <v>16</v>
      </c>
      <c r="AN12" s="3" t="s">
        <v>16</v>
      </c>
      <c r="AO12" s="3" t="s">
        <v>16</v>
      </c>
      <c r="AP12" s="3" t="s">
        <v>16</v>
      </c>
      <c r="AQ12" s="3" t="s">
        <v>16</v>
      </c>
      <c r="AR12" s="3" t="s">
        <v>16</v>
      </c>
      <c r="AS12" s="3" t="s">
        <v>17</v>
      </c>
      <c r="AT12" s="3" t="s">
        <v>17</v>
      </c>
      <c r="AU12" s="3" t="s">
        <v>17</v>
      </c>
      <c r="AV12" s="3" t="s">
        <v>17</v>
      </c>
      <c r="AW12" s="3" t="s">
        <v>18</v>
      </c>
    </row>
    <row r="13" spans="1:49" ht="12.75">
      <c r="A13" s="3" t="s">
        <v>57</v>
      </c>
      <c r="B13" s="3" t="s">
        <v>19</v>
      </c>
      <c r="C13" s="3" t="s">
        <v>19</v>
      </c>
      <c r="D13" s="3"/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3" t="s">
        <v>20</v>
      </c>
      <c r="P13" s="3" t="s">
        <v>21</v>
      </c>
      <c r="Q13" s="3" t="s">
        <v>22</v>
      </c>
      <c r="R13" s="3" t="s">
        <v>23</v>
      </c>
      <c r="S13" s="3" t="s">
        <v>30</v>
      </c>
      <c r="T13" s="3" t="s">
        <v>25</v>
      </c>
      <c r="U13" s="3" t="s">
        <v>26</v>
      </c>
      <c r="V13" s="3" t="s">
        <v>27</v>
      </c>
      <c r="W13" s="3" t="s">
        <v>28</v>
      </c>
      <c r="X13" s="3" t="s">
        <v>29</v>
      </c>
      <c r="Y13" s="3" t="s">
        <v>20</v>
      </c>
      <c r="Z13" s="3" t="s">
        <v>21</v>
      </c>
      <c r="AA13" s="3" t="s">
        <v>22</v>
      </c>
      <c r="AB13" s="3" t="s">
        <v>23</v>
      </c>
      <c r="AC13" s="3" t="s">
        <v>30</v>
      </c>
      <c r="AD13" s="3" t="s">
        <v>25</v>
      </c>
      <c r="AE13" s="3" t="s">
        <v>26</v>
      </c>
      <c r="AF13" s="3" t="s">
        <v>27</v>
      </c>
      <c r="AG13" s="3" t="s">
        <v>28</v>
      </c>
      <c r="AH13" s="3" t="s">
        <v>29</v>
      </c>
      <c r="AI13" s="3" t="s">
        <v>20</v>
      </c>
      <c r="AJ13" s="3" t="s">
        <v>21</v>
      </c>
      <c r="AK13" s="3" t="s">
        <v>22</v>
      </c>
      <c r="AL13" s="3" t="s">
        <v>23</v>
      </c>
      <c r="AM13" s="3" t="s">
        <v>31</v>
      </c>
      <c r="AN13" s="3" t="s">
        <v>25</v>
      </c>
      <c r="AO13" s="3" t="s">
        <v>26</v>
      </c>
      <c r="AP13" s="3" t="s">
        <v>27</v>
      </c>
      <c r="AQ13" s="3" t="s">
        <v>28</v>
      </c>
      <c r="AR13" s="3" t="s">
        <v>29</v>
      </c>
      <c r="AS13" s="3" t="s">
        <v>32</v>
      </c>
      <c r="AT13" s="3" t="s">
        <v>33</v>
      </c>
      <c r="AU13" s="3" t="s">
        <v>34</v>
      </c>
      <c r="AV13" s="3" t="s">
        <v>35</v>
      </c>
      <c r="AW13" s="3" t="s">
        <v>36</v>
      </c>
    </row>
    <row r="14" spans="1:49" ht="12.75">
      <c r="A14" s="2" t="s">
        <v>37</v>
      </c>
      <c r="B14" s="2" t="s">
        <v>37</v>
      </c>
      <c r="C14" s="2" t="s">
        <v>37</v>
      </c>
      <c r="D14" s="2" t="s">
        <v>37</v>
      </c>
      <c r="E14" s="2" t="s">
        <v>37</v>
      </c>
      <c r="F14" s="2" t="s">
        <v>37</v>
      </c>
      <c r="G14" s="2" t="s">
        <v>37</v>
      </c>
      <c r="H14" s="2" t="s">
        <v>37</v>
      </c>
      <c r="I14" s="2" t="s">
        <v>37</v>
      </c>
      <c r="J14" s="2" t="s">
        <v>37</v>
      </c>
      <c r="K14" s="2" t="s">
        <v>37</v>
      </c>
      <c r="L14" s="2" t="s">
        <v>37</v>
      </c>
      <c r="M14" s="2" t="s">
        <v>37</v>
      </c>
      <c r="N14" s="2" t="s">
        <v>37</v>
      </c>
      <c r="O14" s="2" t="s">
        <v>37</v>
      </c>
      <c r="P14" s="2" t="s">
        <v>37</v>
      </c>
      <c r="Q14" s="2" t="s">
        <v>37</v>
      </c>
      <c r="R14" s="2" t="s">
        <v>37</v>
      </c>
      <c r="S14" s="2" t="s">
        <v>37</v>
      </c>
      <c r="T14" s="2" t="s">
        <v>37</v>
      </c>
      <c r="U14" s="2" t="s">
        <v>37</v>
      </c>
      <c r="V14" s="2" t="s">
        <v>37</v>
      </c>
      <c r="W14" s="2" t="s">
        <v>37</v>
      </c>
      <c r="X14" s="2" t="s">
        <v>37</v>
      </c>
      <c r="Y14" s="2" t="s">
        <v>37</v>
      </c>
      <c r="Z14" s="2" t="s">
        <v>37</v>
      </c>
      <c r="AA14" s="2" t="s">
        <v>37</v>
      </c>
      <c r="AB14" s="2" t="s">
        <v>37</v>
      </c>
      <c r="AC14" s="2" t="s">
        <v>37</v>
      </c>
      <c r="AD14" s="2" t="s">
        <v>37</v>
      </c>
      <c r="AE14" s="2" t="s">
        <v>37</v>
      </c>
      <c r="AF14" s="2" t="s">
        <v>37</v>
      </c>
      <c r="AG14" s="2" t="s">
        <v>37</v>
      </c>
      <c r="AH14" s="2" t="s">
        <v>37</v>
      </c>
      <c r="AI14" s="2" t="s">
        <v>37</v>
      </c>
      <c r="AJ14" s="2" t="s">
        <v>37</v>
      </c>
      <c r="AK14" s="2" t="s">
        <v>37</v>
      </c>
      <c r="AL14" s="2" t="s">
        <v>37</v>
      </c>
      <c r="AM14" s="2" t="s">
        <v>37</v>
      </c>
      <c r="AN14" s="2" t="s">
        <v>37</v>
      </c>
      <c r="AO14" s="2" t="s">
        <v>37</v>
      </c>
      <c r="AP14" s="2" t="s">
        <v>37</v>
      </c>
      <c r="AQ14" s="2" t="s">
        <v>37</v>
      </c>
      <c r="AR14" s="2" t="s">
        <v>37</v>
      </c>
      <c r="AS14" s="2" t="s">
        <v>37</v>
      </c>
      <c r="AT14" s="2" t="s">
        <v>37</v>
      </c>
      <c r="AU14" s="2" t="s">
        <v>37</v>
      </c>
      <c r="AV14" s="2" t="s">
        <v>37</v>
      </c>
      <c r="AW14" s="2" t="s">
        <v>37</v>
      </c>
    </row>
    <row r="15" spans="1:49" ht="12.75">
      <c r="A15" s="4">
        <v>0</v>
      </c>
      <c r="B15" s="4">
        <v>0</v>
      </c>
      <c r="C15" s="10">
        <v>0.0006221</v>
      </c>
      <c r="D15" s="4">
        <f aca="true" t="shared" si="0" ref="D15:D50">A15*0.199</f>
        <v>0</v>
      </c>
      <c r="E15" s="4">
        <v>1378230</v>
      </c>
      <c r="F15" s="11">
        <v>320536000000</v>
      </c>
      <c r="G15" s="11">
        <v>7</v>
      </c>
      <c r="H15" s="11">
        <f aca="true" t="shared" si="1" ref="H15:H44">E15/G15</f>
        <v>196890</v>
      </c>
      <c r="I15" s="8">
        <f aca="true" t="shared" si="2" ref="I15:I44">LOG(H15)</f>
        <v>5.294223658976586</v>
      </c>
      <c r="J15" s="11">
        <f aca="true" t="shared" si="3" ref="J15:J44">F15-((E15*E15)/G15)</f>
        <v>49176295300</v>
      </c>
      <c r="K15" s="11">
        <f aca="true" t="shared" si="4" ref="K15:K44">J15/(G15-1)</f>
        <v>8196049216.666667</v>
      </c>
      <c r="L15" s="11">
        <f aca="true" t="shared" si="5" ref="L15:L44">SQRT(K15)</f>
        <v>90532.03420152818</v>
      </c>
      <c r="M15" s="4">
        <f aca="true" t="shared" si="6" ref="M15:M44">L15/H15</f>
        <v>0.45981021992751375</v>
      </c>
      <c r="N15" s="11">
        <f aca="true" t="shared" si="7" ref="N15:N44">L15/SQRT(G15)</f>
        <v>34217.89259743393</v>
      </c>
      <c r="O15" s="11">
        <v>1378230</v>
      </c>
      <c r="P15" s="11">
        <v>320536000000</v>
      </c>
      <c r="Q15" s="11">
        <v>7</v>
      </c>
      <c r="R15" s="11">
        <f aca="true" t="shared" si="8" ref="R15:R46">O15/Q15</f>
        <v>196890</v>
      </c>
      <c r="S15" s="9">
        <f aca="true" t="shared" si="9" ref="S15:S46">LOG(R15)</f>
        <v>5.294223658976586</v>
      </c>
      <c r="T15" s="11">
        <f aca="true" t="shared" si="10" ref="T15:T46">P15-((O15*O15)/Q15)</f>
        <v>49176295300</v>
      </c>
      <c r="U15" s="11">
        <f aca="true" t="shared" si="11" ref="U15:U46">T15/(Q15-1)</f>
        <v>8196049216.666667</v>
      </c>
      <c r="V15" s="11">
        <f aca="true" t="shared" si="12" ref="V15:V46">SQRT(U15)</f>
        <v>90532.03420152818</v>
      </c>
      <c r="W15" s="11">
        <f aca="true" t="shared" si="13" ref="W15:W46">V15/R15</f>
        <v>0.45981021992751375</v>
      </c>
      <c r="X15" s="11">
        <f aca="true" t="shared" si="14" ref="X15:X46">V15/SQRT(Q15)</f>
        <v>34217.89259743393</v>
      </c>
      <c r="Y15" s="11">
        <v>1378230</v>
      </c>
      <c r="Z15" s="11">
        <v>320536000000</v>
      </c>
      <c r="AA15" s="11">
        <v>7</v>
      </c>
      <c r="AB15" s="11">
        <f aca="true" t="shared" si="15" ref="AB15:AB29">Y15/AA15</f>
        <v>196890</v>
      </c>
      <c r="AC15" s="9">
        <f aca="true" t="shared" si="16" ref="AC15:AC29">LOG(AB15)</f>
        <v>5.294223658976586</v>
      </c>
      <c r="AD15" s="11">
        <f aca="true" t="shared" si="17" ref="AD15:AD29">Z15-((Y15*Y15)/AA15)</f>
        <v>49176295300</v>
      </c>
      <c r="AE15" s="11">
        <f aca="true" t="shared" si="18" ref="AE15:AE29">AD15/(AA15-1)</f>
        <v>8196049216.666667</v>
      </c>
      <c r="AF15" s="11">
        <f aca="true" t="shared" si="19" ref="AF15:AF29">SQRT(AE15)</f>
        <v>90532.03420152818</v>
      </c>
      <c r="AG15" s="4">
        <f aca="true" t="shared" si="20" ref="AG15:AG29">AF15/AB15</f>
        <v>0.45981021992751375</v>
      </c>
      <c r="AH15" s="11">
        <f aca="true" t="shared" si="21" ref="AH15:AH48">AF15/SQRT(AA15)</f>
        <v>34217.89259743393</v>
      </c>
      <c r="AI15" s="11">
        <v>1378230</v>
      </c>
      <c r="AJ15" s="11">
        <v>320536000000</v>
      </c>
      <c r="AK15" s="11">
        <v>7</v>
      </c>
      <c r="AL15" s="11">
        <f aca="true" t="shared" si="22" ref="AL15:AL45">AI15/AK15</f>
        <v>196890</v>
      </c>
      <c r="AM15" s="8">
        <f aca="true" t="shared" si="23" ref="AM15:AM45">LOG(AL15)</f>
        <v>5.294223658976586</v>
      </c>
      <c r="AN15" s="11">
        <f aca="true" t="shared" si="24" ref="AN15:AN45">AJ15-((AI15*AI15)/AK15)</f>
        <v>49176295300</v>
      </c>
      <c r="AO15" s="11">
        <f aca="true" t="shared" si="25" ref="AO15:AO45">AN15/(AK15-1)</f>
        <v>8196049216.666667</v>
      </c>
      <c r="AP15" s="11">
        <f aca="true" t="shared" si="26" ref="AP15:AP45">SQRT(AO15)</f>
        <v>90532.03420152818</v>
      </c>
      <c r="AQ15" s="4">
        <f aca="true" t="shared" si="27" ref="AQ15:AQ45">AP15/AL15</f>
        <v>0.45981021992751375</v>
      </c>
      <c r="AR15" s="11">
        <f aca="true" t="shared" si="28" ref="AR15:AR45">AP15/SQRT(AK15)</f>
        <v>34217.89259743393</v>
      </c>
      <c r="AS15" s="4">
        <f aca="true" t="shared" si="29" ref="AS15:AS44">AB15/H15</f>
        <v>1</v>
      </c>
      <c r="AT15" s="4">
        <f aca="true" t="shared" si="30" ref="AT15:AT45">R15/AL15</f>
        <v>1</v>
      </c>
      <c r="AU15" s="4">
        <f aca="true" t="shared" si="31" ref="AU15:AU44">R15/H15</f>
        <v>1</v>
      </c>
      <c r="AV15" s="4">
        <f aca="true" t="shared" si="32" ref="AV15:AV44">AL15/H15</f>
        <v>1</v>
      </c>
      <c r="AW15" s="11">
        <f aca="true" t="shared" si="33" ref="AW15:AW45">AVERAGE(H15,R15,AB15,AL15)</f>
        <v>196890</v>
      </c>
    </row>
    <row r="16" spans="1:49" ht="12.75">
      <c r="A16" s="4">
        <v>0.25</v>
      </c>
      <c r="B16" s="4">
        <v>0.178571</v>
      </c>
      <c r="C16" s="10">
        <v>0.000621809</v>
      </c>
      <c r="D16" s="4">
        <f t="shared" si="0"/>
        <v>0.04975</v>
      </c>
      <c r="E16" s="4">
        <v>1136900</v>
      </c>
      <c r="F16" s="11">
        <v>220245000000</v>
      </c>
      <c r="G16" s="11">
        <v>7</v>
      </c>
      <c r="H16" s="11">
        <f t="shared" si="1"/>
        <v>162414.2857142857</v>
      </c>
      <c r="I16" s="8">
        <f t="shared" si="2"/>
        <v>5.210624226469319</v>
      </c>
      <c r="J16" s="11">
        <f t="shared" si="3"/>
        <v>35596198571.42856</v>
      </c>
      <c r="K16" s="11">
        <f t="shared" si="4"/>
        <v>5932699761.904759</v>
      </c>
      <c r="L16" s="11">
        <f t="shared" si="5"/>
        <v>77024.02068124436</v>
      </c>
      <c r="M16" s="4">
        <f t="shared" si="6"/>
        <v>0.4742441241698571</v>
      </c>
      <c r="N16" s="11">
        <f t="shared" si="7"/>
        <v>29112.343385838343</v>
      </c>
      <c r="O16" s="11">
        <v>984167</v>
      </c>
      <c r="P16" s="11">
        <v>153626000000</v>
      </c>
      <c r="Q16" s="11">
        <v>7</v>
      </c>
      <c r="R16" s="11">
        <f t="shared" si="8"/>
        <v>140595.2857142857</v>
      </c>
      <c r="S16" s="9">
        <f t="shared" si="9"/>
        <v>5.147970758645421</v>
      </c>
      <c r="T16" s="11">
        <f t="shared" si="10"/>
        <v>15256759444.428558</v>
      </c>
      <c r="U16" s="11">
        <f t="shared" si="11"/>
        <v>2542793240.738093</v>
      </c>
      <c r="V16" s="11">
        <f t="shared" si="12"/>
        <v>50426.11665335824</v>
      </c>
      <c r="W16" s="11">
        <f t="shared" si="13"/>
        <v>0.3586615041690157</v>
      </c>
      <c r="X16" s="11">
        <f t="shared" si="14"/>
        <v>19059.28060678836</v>
      </c>
      <c r="Y16" s="11">
        <v>1081090</v>
      </c>
      <c r="Z16" s="11">
        <v>192346000000</v>
      </c>
      <c r="AA16" s="11">
        <v>7</v>
      </c>
      <c r="AB16" s="11">
        <f t="shared" si="15"/>
        <v>154441.42857142858</v>
      </c>
      <c r="AC16" s="9">
        <f t="shared" si="16"/>
        <v>5.188763810161407</v>
      </c>
      <c r="AD16" s="11">
        <f t="shared" si="17"/>
        <v>25380915985.714294</v>
      </c>
      <c r="AE16" s="11">
        <f t="shared" si="18"/>
        <v>4230152664.2857156</v>
      </c>
      <c r="AF16" s="11">
        <f t="shared" si="19"/>
        <v>65039.62380184649</v>
      </c>
      <c r="AG16" s="4">
        <f t="shared" si="20"/>
        <v>0.42112808981021504</v>
      </c>
      <c r="AH16" s="11">
        <f t="shared" si="21"/>
        <v>24582.667134983298</v>
      </c>
      <c r="AI16" s="11">
        <v>1020070</v>
      </c>
      <c r="AJ16" s="11">
        <v>166745000000</v>
      </c>
      <c r="AK16" s="11">
        <v>7</v>
      </c>
      <c r="AL16" s="11">
        <f t="shared" si="22"/>
        <v>145724.2857142857</v>
      </c>
      <c r="AM16" s="8">
        <f t="shared" si="23"/>
        <v>5.163531935248272</v>
      </c>
      <c r="AN16" s="11">
        <f t="shared" si="24"/>
        <v>18096027871.42856</v>
      </c>
      <c r="AO16" s="11">
        <f t="shared" si="25"/>
        <v>3016004645.238093</v>
      </c>
      <c r="AP16" s="11">
        <f t="shared" si="26"/>
        <v>54918.16316336602</v>
      </c>
      <c r="AQ16" s="4">
        <f t="shared" si="27"/>
        <v>0.37686349186189394</v>
      </c>
      <c r="AR16" s="11">
        <f t="shared" si="28"/>
        <v>20757.11459867639</v>
      </c>
      <c r="AS16" s="4">
        <f t="shared" si="29"/>
        <v>0.950910370305216</v>
      </c>
      <c r="AT16" s="4">
        <f t="shared" si="30"/>
        <v>0.9648033958453831</v>
      </c>
      <c r="AU16" s="4">
        <f t="shared" si="31"/>
        <v>0.8656583692497142</v>
      </c>
      <c r="AV16" s="4">
        <f t="shared" si="32"/>
        <v>0.8972381036150937</v>
      </c>
      <c r="AW16" s="11">
        <f t="shared" si="33"/>
        <v>150793.82142857142</v>
      </c>
    </row>
    <row r="17" spans="1:49" ht="12.75">
      <c r="A17" s="4">
        <v>0.5</v>
      </c>
      <c r="B17" s="4">
        <v>0.357143</v>
      </c>
      <c r="C17" s="10">
        <v>0.000621518</v>
      </c>
      <c r="D17" s="4">
        <f t="shared" si="0"/>
        <v>0.0995</v>
      </c>
      <c r="E17" s="4">
        <v>851335</v>
      </c>
      <c r="F17" s="11">
        <v>115994000000</v>
      </c>
      <c r="G17" s="11">
        <v>7</v>
      </c>
      <c r="H17" s="11">
        <f t="shared" si="1"/>
        <v>121619.28571428571</v>
      </c>
      <c r="I17" s="8">
        <f t="shared" si="2"/>
        <v>5.085002448416768</v>
      </c>
      <c r="J17" s="11">
        <f t="shared" si="3"/>
        <v>12455245396.428574</v>
      </c>
      <c r="K17" s="11">
        <f t="shared" si="4"/>
        <v>2075874232.7380955</v>
      </c>
      <c r="L17" s="11">
        <f t="shared" si="5"/>
        <v>45561.76283615566</v>
      </c>
      <c r="M17" s="4">
        <f t="shared" si="6"/>
        <v>0.37462613407541057</v>
      </c>
      <c r="N17" s="11">
        <f t="shared" si="7"/>
        <v>17220.727679738968</v>
      </c>
      <c r="O17" s="11">
        <v>736019</v>
      </c>
      <c r="P17" s="11">
        <v>81482900000</v>
      </c>
      <c r="Q17" s="11">
        <v>7</v>
      </c>
      <c r="R17" s="11">
        <f t="shared" si="8"/>
        <v>105145.57142857143</v>
      </c>
      <c r="S17" s="9">
        <f t="shared" si="9"/>
        <v>5.021790985584994</v>
      </c>
      <c r="T17" s="11">
        <f t="shared" si="10"/>
        <v>4093761662.714279</v>
      </c>
      <c r="U17" s="11">
        <f t="shared" si="11"/>
        <v>682293610.4523798</v>
      </c>
      <c r="V17" s="11">
        <f t="shared" si="12"/>
        <v>26120.750572148187</v>
      </c>
      <c r="W17" s="11">
        <f t="shared" si="13"/>
        <v>0.24842463850123067</v>
      </c>
      <c r="X17" s="11">
        <f t="shared" si="14"/>
        <v>9872.71572460746</v>
      </c>
      <c r="Y17" s="11">
        <v>807796</v>
      </c>
      <c r="Z17" s="11">
        <v>100069000000</v>
      </c>
      <c r="AA17" s="11">
        <v>7</v>
      </c>
      <c r="AB17" s="11">
        <f t="shared" si="15"/>
        <v>115399.42857142857</v>
      </c>
      <c r="AC17" s="9">
        <f t="shared" si="16"/>
        <v>5.062203658309402</v>
      </c>
      <c r="AD17" s="11">
        <f t="shared" si="17"/>
        <v>6849803197.714279</v>
      </c>
      <c r="AE17" s="11">
        <f t="shared" si="18"/>
        <v>1141633866.2857132</v>
      </c>
      <c r="AF17" s="11">
        <f t="shared" si="19"/>
        <v>33788.072840659515</v>
      </c>
      <c r="AG17" s="4">
        <f t="shared" si="20"/>
        <v>0.2927923756550127</v>
      </c>
      <c r="AH17" s="11">
        <f t="shared" si="21"/>
        <v>12770.691145217257</v>
      </c>
      <c r="AI17" s="11">
        <v>751272</v>
      </c>
      <c r="AJ17" s="11">
        <v>87462100000</v>
      </c>
      <c r="AK17" s="11">
        <v>7</v>
      </c>
      <c r="AL17" s="11">
        <f t="shared" si="22"/>
        <v>107324.57142857143</v>
      </c>
      <c r="AM17" s="8">
        <f t="shared" si="23"/>
        <v>5.0306991629182765</v>
      </c>
      <c r="AN17" s="11">
        <f t="shared" si="24"/>
        <v>6832154573.714279</v>
      </c>
      <c r="AO17" s="11">
        <f t="shared" si="25"/>
        <v>1138692428.95238</v>
      </c>
      <c r="AP17" s="11">
        <f t="shared" si="26"/>
        <v>33744.51702058247</v>
      </c>
      <c r="AQ17" s="4">
        <f t="shared" si="27"/>
        <v>0.3144155767073407</v>
      </c>
      <c r="AR17" s="11">
        <f t="shared" si="28"/>
        <v>12754.22859263535</v>
      </c>
      <c r="AS17" s="4">
        <f t="shared" si="29"/>
        <v>0.9488579701292675</v>
      </c>
      <c r="AT17" s="4">
        <f t="shared" si="30"/>
        <v>0.9796971003844147</v>
      </c>
      <c r="AU17" s="4">
        <f t="shared" si="31"/>
        <v>0.8645468587571286</v>
      </c>
      <c r="AV17" s="4">
        <f t="shared" si="32"/>
        <v>0.8824634250911804</v>
      </c>
      <c r="AW17" s="11">
        <f t="shared" si="33"/>
        <v>112372.21428571429</v>
      </c>
    </row>
    <row r="18" spans="1:49" ht="12.75">
      <c r="A18" s="4">
        <v>0.75</v>
      </c>
      <c r="B18" s="4">
        <v>0.535714</v>
      </c>
      <c r="C18" s="10">
        <v>0.000621227</v>
      </c>
      <c r="D18" s="4">
        <f t="shared" si="0"/>
        <v>0.14925</v>
      </c>
      <c r="E18" s="4">
        <v>688965</v>
      </c>
      <c r="F18" s="11">
        <v>73840600000</v>
      </c>
      <c r="G18" s="11">
        <v>7</v>
      </c>
      <c r="H18" s="11">
        <f t="shared" si="1"/>
        <v>98423.57142857143</v>
      </c>
      <c r="I18" s="8">
        <f t="shared" si="2"/>
        <v>4.99309911992972</v>
      </c>
      <c r="J18" s="11">
        <f t="shared" si="3"/>
        <v>6030204110.714287</v>
      </c>
      <c r="K18" s="11">
        <f t="shared" si="4"/>
        <v>1005034018.4523811</v>
      </c>
      <c r="L18" s="11">
        <f t="shared" si="5"/>
        <v>31702.271503038723</v>
      </c>
      <c r="M18" s="4">
        <f t="shared" si="6"/>
        <v>0.32210039772887017</v>
      </c>
      <c r="N18" s="11">
        <f t="shared" si="7"/>
        <v>11982.332341841473</v>
      </c>
      <c r="O18" s="11">
        <v>582273</v>
      </c>
      <c r="P18" s="11">
        <v>50325200000</v>
      </c>
      <c r="Q18" s="11">
        <v>7</v>
      </c>
      <c r="R18" s="11">
        <f t="shared" si="8"/>
        <v>83181.85714285714</v>
      </c>
      <c r="S18" s="9">
        <f t="shared" si="9"/>
        <v>4.920028612324795</v>
      </c>
      <c r="T18" s="11">
        <f t="shared" si="10"/>
        <v>1890650495.8571396</v>
      </c>
      <c r="U18" s="11">
        <f t="shared" si="11"/>
        <v>315108415.9761899</v>
      </c>
      <c r="V18" s="11">
        <f t="shared" si="12"/>
        <v>17751.293360659383</v>
      </c>
      <c r="W18" s="11">
        <f t="shared" si="13"/>
        <v>0.2134034267854008</v>
      </c>
      <c r="X18" s="11">
        <f t="shared" si="14"/>
        <v>6709.358240293817</v>
      </c>
      <c r="Y18" s="11">
        <v>650943</v>
      </c>
      <c r="Z18" s="11">
        <v>63600100000</v>
      </c>
      <c r="AA18" s="11">
        <v>7</v>
      </c>
      <c r="AB18" s="11">
        <f t="shared" si="15"/>
        <v>92991.85714285714</v>
      </c>
      <c r="AC18" s="9">
        <f t="shared" si="16"/>
        <v>4.968444921104985</v>
      </c>
      <c r="AD18" s="11">
        <f t="shared" si="17"/>
        <v>3067701535.8571396</v>
      </c>
      <c r="AE18" s="11">
        <f t="shared" si="18"/>
        <v>511283589.3095233</v>
      </c>
      <c r="AF18" s="11">
        <f t="shared" si="19"/>
        <v>22611.580867102664</v>
      </c>
      <c r="AG18" s="4">
        <f t="shared" si="20"/>
        <v>0.243156568347334</v>
      </c>
      <c r="AH18" s="11">
        <f t="shared" si="21"/>
        <v>8546.374246339983</v>
      </c>
      <c r="AI18" s="11">
        <v>599517</v>
      </c>
      <c r="AJ18" s="11">
        <v>55773200000</v>
      </c>
      <c r="AK18" s="11">
        <v>7</v>
      </c>
      <c r="AL18" s="11">
        <f t="shared" si="22"/>
        <v>85645.28571428571</v>
      </c>
      <c r="AM18" s="8">
        <f t="shared" si="23"/>
        <v>4.93270346251905</v>
      </c>
      <c r="AN18" s="11">
        <f t="shared" si="24"/>
        <v>4427395244.428574</v>
      </c>
      <c r="AO18" s="11">
        <f t="shared" si="25"/>
        <v>737899207.4047623</v>
      </c>
      <c r="AP18" s="11">
        <f t="shared" si="26"/>
        <v>27164.300237715717</v>
      </c>
      <c r="AQ18" s="4">
        <f t="shared" si="27"/>
        <v>0.31717215969523804</v>
      </c>
      <c r="AR18" s="11">
        <f t="shared" si="28"/>
        <v>10267.140424012647</v>
      </c>
      <c r="AS18" s="4">
        <f t="shared" si="29"/>
        <v>0.9448128714811347</v>
      </c>
      <c r="AT18" s="4">
        <f t="shared" si="30"/>
        <v>0.971236845660757</v>
      </c>
      <c r="AU18" s="4">
        <f t="shared" si="31"/>
        <v>0.8451416254817008</v>
      </c>
      <c r="AV18" s="4">
        <f t="shared" si="32"/>
        <v>0.8701704731009556</v>
      </c>
      <c r="AW18" s="11">
        <f t="shared" si="33"/>
        <v>90060.64285714287</v>
      </c>
    </row>
    <row r="19" spans="1:49" ht="12.75">
      <c r="A19" s="4">
        <v>1</v>
      </c>
      <c r="B19" s="4">
        <v>0.714286</v>
      </c>
      <c r="C19" s="10">
        <v>0.000620936</v>
      </c>
      <c r="D19" s="4">
        <f t="shared" si="0"/>
        <v>0.199</v>
      </c>
      <c r="E19" s="4">
        <v>560031</v>
      </c>
      <c r="F19" s="11">
        <v>46474100000</v>
      </c>
      <c r="G19" s="11">
        <v>7</v>
      </c>
      <c r="H19" s="11">
        <f t="shared" si="1"/>
        <v>80004.42857142857</v>
      </c>
      <c r="I19" s="8">
        <f t="shared" si="2"/>
        <v>4.903114027628216</v>
      </c>
      <c r="J19" s="11">
        <f t="shared" si="3"/>
        <v>1669139862.7142868</v>
      </c>
      <c r="K19" s="11">
        <f t="shared" si="4"/>
        <v>278189977.1190478</v>
      </c>
      <c r="L19" s="11">
        <f t="shared" si="5"/>
        <v>16679.02806278135</v>
      </c>
      <c r="M19" s="4">
        <f t="shared" si="6"/>
        <v>0.2084763101318846</v>
      </c>
      <c r="N19" s="11">
        <f t="shared" si="7"/>
        <v>6304.080052055266</v>
      </c>
      <c r="O19" s="11">
        <v>455742</v>
      </c>
      <c r="P19" s="11">
        <v>30144400000</v>
      </c>
      <c r="Q19" s="11">
        <v>7</v>
      </c>
      <c r="R19" s="11">
        <f t="shared" si="8"/>
        <v>65106</v>
      </c>
      <c r="S19" s="9">
        <f t="shared" si="9"/>
        <v>4.813621013864926</v>
      </c>
      <c r="T19" s="11">
        <f t="shared" si="10"/>
        <v>472861348</v>
      </c>
      <c r="U19" s="11">
        <f t="shared" si="11"/>
        <v>78810224.66666667</v>
      </c>
      <c r="V19" s="11">
        <f t="shared" si="12"/>
        <v>8877.512301690529</v>
      </c>
      <c r="W19" s="11">
        <f t="shared" si="13"/>
        <v>0.13635474920422894</v>
      </c>
      <c r="X19" s="11">
        <f t="shared" si="14"/>
        <v>3355.3842587413924</v>
      </c>
      <c r="Y19" s="11">
        <v>519629</v>
      </c>
      <c r="Z19" s="11">
        <v>39317500000</v>
      </c>
      <c r="AA19" s="11">
        <v>7</v>
      </c>
      <c r="AB19" s="11">
        <f t="shared" si="15"/>
        <v>74232.71428571429</v>
      </c>
      <c r="AC19" s="9">
        <f t="shared" si="16"/>
        <v>4.870595340624847</v>
      </c>
      <c r="AD19" s="11">
        <f t="shared" si="17"/>
        <v>744028908.4285736</v>
      </c>
      <c r="AE19" s="11">
        <f t="shared" si="18"/>
        <v>124004818.07142894</v>
      </c>
      <c r="AF19" s="11">
        <f t="shared" si="19"/>
        <v>11135.745061352156</v>
      </c>
      <c r="AG19" s="4">
        <f t="shared" si="20"/>
        <v>0.15001128772540617</v>
      </c>
      <c r="AH19" s="11">
        <f t="shared" si="21"/>
        <v>4208.916013679072</v>
      </c>
      <c r="AI19" s="11">
        <v>481497</v>
      </c>
      <c r="AJ19" s="11">
        <v>34780000000</v>
      </c>
      <c r="AK19" s="11">
        <v>7</v>
      </c>
      <c r="AL19" s="11">
        <f t="shared" si="22"/>
        <v>68785.28571428571</v>
      </c>
      <c r="AM19" s="8">
        <f t="shared" si="23"/>
        <v>4.837495545553244</v>
      </c>
      <c r="AN19" s="11">
        <f t="shared" si="24"/>
        <v>1660091284.4285698</v>
      </c>
      <c r="AO19" s="11">
        <f t="shared" si="25"/>
        <v>276681880.738095</v>
      </c>
      <c r="AP19" s="11">
        <f t="shared" si="26"/>
        <v>16633.75726461388</v>
      </c>
      <c r="AQ19" s="4">
        <f t="shared" si="27"/>
        <v>0.2418214461404685</v>
      </c>
      <c r="AR19" s="11">
        <f t="shared" si="28"/>
        <v>6286.96929868319</v>
      </c>
      <c r="AS19" s="4">
        <f t="shared" si="29"/>
        <v>0.9278575650276504</v>
      </c>
      <c r="AT19" s="4">
        <f t="shared" si="30"/>
        <v>0.9465105701593157</v>
      </c>
      <c r="AU19" s="4">
        <f t="shared" si="31"/>
        <v>0.8137799514669725</v>
      </c>
      <c r="AV19" s="4">
        <f t="shared" si="32"/>
        <v>0.8597684771021604</v>
      </c>
      <c r="AW19" s="11">
        <f t="shared" si="33"/>
        <v>72032.10714285714</v>
      </c>
    </row>
    <row r="20" spans="1:49" ht="12.75">
      <c r="A20" s="4">
        <v>1.5</v>
      </c>
      <c r="B20" s="4">
        <v>1.07143</v>
      </c>
      <c r="C20" s="10">
        <v>0.000620354</v>
      </c>
      <c r="D20" s="4">
        <f t="shared" si="0"/>
        <v>0.2985</v>
      </c>
      <c r="E20" s="4">
        <v>403985</v>
      </c>
      <c r="F20" s="11">
        <v>23494300000</v>
      </c>
      <c r="G20" s="11">
        <v>7</v>
      </c>
      <c r="H20" s="11">
        <f t="shared" si="1"/>
        <v>57712.142857142855</v>
      </c>
      <c r="I20" s="8">
        <f t="shared" si="2"/>
        <v>4.761267200001874</v>
      </c>
      <c r="J20" s="11">
        <f t="shared" si="3"/>
        <v>179459967.8571434</v>
      </c>
      <c r="K20" s="11">
        <f t="shared" si="4"/>
        <v>29909994.642857235</v>
      </c>
      <c r="L20" s="11">
        <f t="shared" si="5"/>
        <v>5469.003075776904</v>
      </c>
      <c r="M20" s="4">
        <f t="shared" si="6"/>
        <v>0.09476347272903282</v>
      </c>
      <c r="N20" s="11">
        <f t="shared" si="7"/>
        <v>2067.08886542186</v>
      </c>
      <c r="O20" s="11">
        <v>328301</v>
      </c>
      <c r="P20" s="11">
        <v>15638900000</v>
      </c>
      <c r="Q20" s="11">
        <v>7</v>
      </c>
      <c r="R20" s="11">
        <f t="shared" si="8"/>
        <v>46900.142857142855</v>
      </c>
      <c r="S20" s="9">
        <f t="shared" si="9"/>
        <v>4.67117416557168</v>
      </c>
      <c r="T20" s="11">
        <f t="shared" si="10"/>
        <v>241536199.8571434</v>
      </c>
      <c r="U20" s="11">
        <f t="shared" si="11"/>
        <v>40256033.3095239</v>
      </c>
      <c r="V20" s="11">
        <f t="shared" si="12"/>
        <v>6344.764243809529</v>
      </c>
      <c r="W20" s="11">
        <f t="shared" si="13"/>
        <v>0.13528240762795943</v>
      </c>
      <c r="X20" s="11">
        <f t="shared" si="14"/>
        <v>2398.0954737792567</v>
      </c>
      <c r="Y20" s="11">
        <v>374021</v>
      </c>
      <c r="Z20" s="11">
        <v>20026500000</v>
      </c>
      <c r="AA20" s="11">
        <v>7</v>
      </c>
      <c r="AB20" s="11">
        <f t="shared" si="15"/>
        <v>53431.57142857143</v>
      </c>
      <c r="AC20" s="9">
        <f t="shared" si="16"/>
        <v>4.727797947020666</v>
      </c>
      <c r="AD20" s="11">
        <f t="shared" si="17"/>
        <v>41970222.714286804</v>
      </c>
      <c r="AE20" s="11">
        <f t="shared" si="18"/>
        <v>6995037.119047801</v>
      </c>
      <c r="AF20" s="11">
        <f t="shared" si="19"/>
        <v>2644.813248425643</v>
      </c>
      <c r="AG20" s="4">
        <f t="shared" si="20"/>
        <v>0.04949907288355333</v>
      </c>
      <c r="AH20" s="11">
        <f t="shared" si="21"/>
        <v>999.6454456490205</v>
      </c>
      <c r="AI20" s="11">
        <v>356336</v>
      </c>
      <c r="AJ20" s="11">
        <v>18572800000</v>
      </c>
      <c r="AK20" s="11">
        <v>7</v>
      </c>
      <c r="AL20" s="11">
        <f t="shared" si="22"/>
        <v>50905.142857142855</v>
      </c>
      <c r="AM20" s="8">
        <f t="shared" si="23"/>
        <v>4.70676166056172</v>
      </c>
      <c r="AN20" s="11">
        <f t="shared" si="24"/>
        <v>433465014.8571434</v>
      </c>
      <c r="AO20" s="11">
        <f t="shared" si="25"/>
        <v>72244169.14285724</v>
      </c>
      <c r="AP20" s="11">
        <f t="shared" si="26"/>
        <v>8499.657001482898</v>
      </c>
      <c r="AQ20" s="4">
        <f t="shared" si="27"/>
        <v>0.1669704969758326</v>
      </c>
      <c r="AR20" s="11">
        <f t="shared" si="28"/>
        <v>3212.5683793246717</v>
      </c>
      <c r="AS20" s="4">
        <f t="shared" si="29"/>
        <v>0.9258289292919292</v>
      </c>
      <c r="AT20" s="4">
        <f t="shared" si="30"/>
        <v>0.9213242557586099</v>
      </c>
      <c r="AU20" s="4">
        <f t="shared" si="31"/>
        <v>0.8126564105102912</v>
      </c>
      <c r="AV20" s="4">
        <f t="shared" si="32"/>
        <v>0.8820525514561184</v>
      </c>
      <c r="AW20" s="11">
        <f t="shared" si="33"/>
        <v>52237.25</v>
      </c>
    </row>
    <row r="21" spans="1:49" ht="12.75">
      <c r="A21" s="4">
        <v>2</v>
      </c>
      <c r="B21" s="4">
        <v>1.42857</v>
      </c>
      <c r="C21" s="10">
        <v>0.000619771</v>
      </c>
      <c r="D21" s="4">
        <f t="shared" si="0"/>
        <v>0.398</v>
      </c>
      <c r="E21" s="4">
        <v>317942</v>
      </c>
      <c r="F21" s="11">
        <v>14640100000</v>
      </c>
      <c r="G21" s="11">
        <v>7</v>
      </c>
      <c r="H21" s="11">
        <f t="shared" si="1"/>
        <v>45420.28571428572</v>
      </c>
      <c r="I21" s="8">
        <f t="shared" si="2"/>
        <v>4.657249861802418</v>
      </c>
      <c r="J21" s="11">
        <f t="shared" si="3"/>
        <v>199083519.4285717</v>
      </c>
      <c r="K21" s="11">
        <f t="shared" si="4"/>
        <v>33180586.571428616</v>
      </c>
      <c r="L21" s="11">
        <f t="shared" si="5"/>
        <v>5760.259245158035</v>
      </c>
      <c r="M21" s="4">
        <f t="shared" si="6"/>
        <v>0.12682129041179285</v>
      </c>
      <c r="N21" s="11">
        <f t="shared" si="7"/>
        <v>2177.1733499926854</v>
      </c>
      <c r="O21" s="11">
        <v>249875</v>
      </c>
      <c r="P21" s="11">
        <v>9137820000</v>
      </c>
      <c r="Q21" s="11">
        <v>7</v>
      </c>
      <c r="R21" s="11">
        <f t="shared" si="8"/>
        <v>35696.42857142857</v>
      </c>
      <c r="S21" s="9">
        <f t="shared" si="9"/>
        <v>4.552624767111917</v>
      </c>
      <c r="T21" s="11">
        <f t="shared" si="10"/>
        <v>218174910.7142849</v>
      </c>
      <c r="U21" s="11">
        <f t="shared" si="11"/>
        <v>36362485.119047485</v>
      </c>
      <c r="V21" s="11">
        <f t="shared" si="12"/>
        <v>6030.131434641163</v>
      </c>
      <c r="W21" s="11">
        <f t="shared" si="13"/>
        <v>0.16892814424207359</v>
      </c>
      <c r="X21" s="11">
        <f t="shared" si="14"/>
        <v>2279.1754498705222</v>
      </c>
      <c r="Y21" s="11">
        <v>300828</v>
      </c>
      <c r="Z21" s="11">
        <v>13069100000</v>
      </c>
      <c r="AA21" s="11">
        <v>7</v>
      </c>
      <c r="AB21" s="11">
        <f t="shared" si="15"/>
        <v>42975.42857142857</v>
      </c>
      <c r="AC21" s="9">
        <f t="shared" si="16"/>
        <v>4.633220216371969</v>
      </c>
      <c r="AD21" s="11">
        <f t="shared" si="17"/>
        <v>140887773.7142849</v>
      </c>
      <c r="AE21" s="11">
        <f t="shared" si="18"/>
        <v>23481295.61904748</v>
      </c>
      <c r="AF21" s="11">
        <f t="shared" si="19"/>
        <v>4845.750263792747</v>
      </c>
      <c r="AG21" s="4">
        <f t="shared" si="20"/>
        <v>0.11275629877055736</v>
      </c>
      <c r="AH21" s="11">
        <f t="shared" si="21"/>
        <v>1831.5214447887495</v>
      </c>
      <c r="AI21" s="11">
        <v>275956</v>
      </c>
      <c r="AJ21" s="11">
        <v>11412100000</v>
      </c>
      <c r="AK21" s="11">
        <v>7</v>
      </c>
      <c r="AL21" s="11">
        <f t="shared" si="22"/>
        <v>39422.28571428572</v>
      </c>
      <c r="AM21" s="8">
        <f t="shared" si="23"/>
        <v>4.595741801179427</v>
      </c>
      <c r="AN21" s="11">
        <f t="shared" si="24"/>
        <v>533283723.4285717</v>
      </c>
      <c r="AO21" s="11">
        <f t="shared" si="25"/>
        <v>88880620.57142861</v>
      </c>
      <c r="AP21" s="11">
        <f t="shared" si="26"/>
        <v>9427.651911872257</v>
      </c>
      <c r="AQ21" s="4">
        <f t="shared" si="27"/>
        <v>0.23914523831011392</v>
      </c>
      <c r="AR21" s="11">
        <f t="shared" si="28"/>
        <v>3563.317486585231</v>
      </c>
      <c r="AS21" s="4">
        <f t="shared" si="29"/>
        <v>0.9461725723559643</v>
      </c>
      <c r="AT21" s="4">
        <f t="shared" si="30"/>
        <v>0.905488556146632</v>
      </c>
      <c r="AU21" s="4">
        <f t="shared" si="31"/>
        <v>0.7859137830170282</v>
      </c>
      <c r="AV21" s="4">
        <f t="shared" si="32"/>
        <v>0.8679444678589177</v>
      </c>
      <c r="AW21" s="11">
        <f t="shared" si="33"/>
        <v>40878.607142857145</v>
      </c>
    </row>
    <row r="22" spans="1:49" ht="12.75">
      <c r="A22" s="4">
        <v>2.5</v>
      </c>
      <c r="B22" s="4">
        <v>1.78571</v>
      </c>
      <c r="C22" s="10">
        <v>0.000619189</v>
      </c>
      <c r="D22" s="4">
        <f t="shared" si="0"/>
        <v>0.49750000000000005</v>
      </c>
      <c r="E22" s="4">
        <v>268663</v>
      </c>
      <c r="F22" s="11">
        <v>10386700000</v>
      </c>
      <c r="G22" s="11">
        <v>7</v>
      </c>
      <c r="H22" s="11">
        <f t="shared" si="1"/>
        <v>38380.42857142857</v>
      </c>
      <c r="I22" s="8">
        <f t="shared" si="2"/>
        <v>4.5841098199348185</v>
      </c>
      <c r="J22" s="11">
        <f t="shared" si="3"/>
        <v>75298918.7142849</v>
      </c>
      <c r="K22" s="11">
        <f t="shared" si="4"/>
        <v>12549819.78571415</v>
      </c>
      <c r="L22" s="11">
        <f t="shared" si="5"/>
        <v>3542.572481363529</v>
      </c>
      <c r="M22" s="4">
        <f t="shared" si="6"/>
        <v>0.09230153526739708</v>
      </c>
      <c r="N22" s="11">
        <f t="shared" si="7"/>
        <v>1338.9665410155565</v>
      </c>
      <c r="O22" s="11">
        <v>196239</v>
      </c>
      <c r="P22" s="11">
        <v>5620630000</v>
      </c>
      <c r="Q22" s="11">
        <v>7</v>
      </c>
      <c r="R22" s="11">
        <f t="shared" si="8"/>
        <v>28034.14285714286</v>
      </c>
      <c r="S22" s="9">
        <f t="shared" si="9"/>
        <v>4.447687282100152</v>
      </c>
      <c r="T22" s="11">
        <f t="shared" si="10"/>
        <v>119237839.85714245</v>
      </c>
      <c r="U22" s="11">
        <f t="shared" si="11"/>
        <v>19872973.309523743</v>
      </c>
      <c r="V22" s="11">
        <f t="shared" si="12"/>
        <v>4457.911316920037</v>
      </c>
      <c r="W22" s="11">
        <f t="shared" si="13"/>
        <v>0.15901721481683181</v>
      </c>
      <c r="X22" s="11">
        <f t="shared" si="14"/>
        <v>1684.932101621552</v>
      </c>
      <c r="Y22" s="11">
        <v>255451</v>
      </c>
      <c r="Z22" s="11">
        <v>9431880000</v>
      </c>
      <c r="AA22" s="11">
        <v>7</v>
      </c>
      <c r="AB22" s="11">
        <f t="shared" si="15"/>
        <v>36493</v>
      </c>
      <c r="AC22" s="9">
        <f t="shared" si="16"/>
        <v>4.56220956711611</v>
      </c>
      <c r="AD22" s="11">
        <f t="shared" si="17"/>
        <v>109706657</v>
      </c>
      <c r="AE22" s="11">
        <f t="shared" si="18"/>
        <v>18284442.833333332</v>
      </c>
      <c r="AF22" s="11">
        <f t="shared" si="19"/>
        <v>4276.031201164618</v>
      </c>
      <c r="AG22" s="4">
        <f t="shared" si="20"/>
        <v>0.11717401148616498</v>
      </c>
      <c r="AH22" s="11">
        <f t="shared" si="21"/>
        <v>1616.1878795191978</v>
      </c>
      <c r="AI22" s="11">
        <v>226780</v>
      </c>
      <c r="AJ22" s="11">
        <v>7777100000</v>
      </c>
      <c r="AK22" s="11">
        <v>7</v>
      </c>
      <c r="AL22" s="11">
        <f t="shared" si="22"/>
        <v>32397.14285714286</v>
      </c>
      <c r="AM22" s="8">
        <f t="shared" si="23"/>
        <v>4.510506710944547</v>
      </c>
      <c r="AN22" s="11">
        <f t="shared" si="24"/>
        <v>430075942.85714245</v>
      </c>
      <c r="AO22" s="11">
        <f t="shared" si="25"/>
        <v>71679323.80952375</v>
      </c>
      <c r="AP22" s="11">
        <f t="shared" si="26"/>
        <v>8466.364261566103</v>
      </c>
      <c r="AQ22" s="4">
        <f t="shared" si="27"/>
        <v>0.26133058396226616</v>
      </c>
      <c r="AR22" s="11">
        <f t="shared" si="28"/>
        <v>3199.984906426987</v>
      </c>
      <c r="AS22" s="4">
        <f t="shared" si="29"/>
        <v>0.950823150191876</v>
      </c>
      <c r="AT22" s="4">
        <f t="shared" si="30"/>
        <v>0.8653276303024958</v>
      </c>
      <c r="AU22" s="4">
        <f t="shared" si="31"/>
        <v>0.7304280827653976</v>
      </c>
      <c r="AV22" s="4">
        <f t="shared" si="32"/>
        <v>0.8441058128584882</v>
      </c>
      <c r="AW22" s="11">
        <f t="shared" si="33"/>
        <v>33826.17857142857</v>
      </c>
    </row>
    <row r="23" spans="1:49" ht="12.75">
      <c r="A23" s="4">
        <v>3</v>
      </c>
      <c r="B23" s="4">
        <v>2.14286</v>
      </c>
      <c r="C23" s="10">
        <v>0.000618607</v>
      </c>
      <c r="D23" s="4">
        <f t="shared" si="0"/>
        <v>0.597</v>
      </c>
      <c r="E23" s="4">
        <v>239563</v>
      </c>
      <c r="F23" s="11">
        <v>8251760000</v>
      </c>
      <c r="G23" s="11">
        <v>7</v>
      </c>
      <c r="H23" s="11">
        <f t="shared" si="1"/>
        <v>34223.28571428572</v>
      </c>
      <c r="I23" s="8">
        <f t="shared" si="2"/>
        <v>4.534321703015746</v>
      </c>
      <c r="J23" s="11">
        <f t="shared" si="3"/>
        <v>53127004.4285717</v>
      </c>
      <c r="K23" s="11">
        <f t="shared" si="4"/>
        <v>8854500.738095284</v>
      </c>
      <c r="L23" s="11">
        <f t="shared" si="5"/>
        <v>2975.6513132582054</v>
      </c>
      <c r="M23" s="4">
        <f t="shared" si="6"/>
        <v>0.08694814805628347</v>
      </c>
      <c r="N23" s="11">
        <f t="shared" si="7"/>
        <v>1124.6904804748524</v>
      </c>
      <c r="O23" s="11">
        <v>170422</v>
      </c>
      <c r="P23" s="11">
        <v>4193000000</v>
      </c>
      <c r="Q23" s="11">
        <v>7</v>
      </c>
      <c r="R23" s="11">
        <f t="shared" si="8"/>
        <v>24346</v>
      </c>
      <c r="S23" s="9">
        <f t="shared" si="9"/>
        <v>4.38642761768095</v>
      </c>
      <c r="T23" s="11">
        <f t="shared" si="10"/>
        <v>43905988</v>
      </c>
      <c r="U23" s="11">
        <f t="shared" si="11"/>
        <v>7317664.666666667</v>
      </c>
      <c r="V23" s="11">
        <f t="shared" si="12"/>
        <v>2705.1182352471524</v>
      </c>
      <c r="W23" s="11">
        <f t="shared" si="13"/>
        <v>0.11111140373150219</v>
      </c>
      <c r="X23" s="11">
        <f t="shared" si="14"/>
        <v>1022.4385882128406</v>
      </c>
      <c r="Y23" s="11">
        <v>220713</v>
      </c>
      <c r="Z23" s="11">
        <v>7014460000</v>
      </c>
      <c r="AA23" s="11">
        <v>7</v>
      </c>
      <c r="AB23" s="11">
        <f t="shared" si="15"/>
        <v>31530.428571428572</v>
      </c>
      <c r="AC23" s="9">
        <f t="shared" si="16"/>
        <v>4.498729873854203</v>
      </c>
      <c r="AD23" s="11">
        <f t="shared" si="17"/>
        <v>55284518.71428585</v>
      </c>
      <c r="AE23" s="11">
        <f t="shared" si="18"/>
        <v>9214086.452380976</v>
      </c>
      <c r="AF23" s="11">
        <f t="shared" si="19"/>
        <v>3035.4713723540494</v>
      </c>
      <c r="AG23" s="4">
        <f t="shared" si="20"/>
        <v>0.09627117390674018</v>
      </c>
      <c r="AH23" s="11">
        <f t="shared" si="21"/>
        <v>1147.300337586394</v>
      </c>
      <c r="AI23" s="11">
        <v>197361</v>
      </c>
      <c r="AJ23" s="11">
        <v>5788900000</v>
      </c>
      <c r="AK23" s="11">
        <v>7</v>
      </c>
      <c r="AL23" s="11">
        <f t="shared" si="22"/>
        <v>28194.428571428572</v>
      </c>
      <c r="AM23" s="8">
        <f t="shared" si="23"/>
        <v>4.450163296981112</v>
      </c>
      <c r="AN23" s="11">
        <f t="shared" si="24"/>
        <v>224419382.71428585</v>
      </c>
      <c r="AO23" s="11">
        <f t="shared" si="25"/>
        <v>37403230.45238098</v>
      </c>
      <c r="AP23" s="11">
        <f t="shared" si="26"/>
        <v>6115.8180525896105</v>
      </c>
      <c r="AQ23" s="4">
        <f t="shared" si="27"/>
        <v>0.21691583630062308</v>
      </c>
      <c r="AR23" s="11">
        <f t="shared" si="28"/>
        <v>2311.56194726735</v>
      </c>
      <c r="AS23" s="4">
        <f t="shared" si="29"/>
        <v>0.9213150611738874</v>
      </c>
      <c r="AT23" s="4">
        <f t="shared" si="30"/>
        <v>0.8635039344146006</v>
      </c>
      <c r="AU23" s="4">
        <f t="shared" si="31"/>
        <v>0.7113869837996685</v>
      </c>
      <c r="AV23" s="4">
        <f t="shared" si="32"/>
        <v>0.8238375709103659</v>
      </c>
      <c r="AW23" s="11">
        <f t="shared" si="33"/>
        <v>29573.535714285717</v>
      </c>
    </row>
    <row r="24" spans="1:49" ht="12.75">
      <c r="A24" s="4">
        <v>3.5</v>
      </c>
      <c r="B24" s="4">
        <v>2.5</v>
      </c>
      <c r="C24" s="10">
        <v>0.000618025</v>
      </c>
      <c r="D24" s="4">
        <f t="shared" si="0"/>
        <v>0.6965</v>
      </c>
      <c r="E24" s="4">
        <v>203192</v>
      </c>
      <c r="F24" s="11">
        <v>5956710000</v>
      </c>
      <c r="G24" s="11">
        <v>7</v>
      </c>
      <c r="H24" s="11">
        <f t="shared" si="1"/>
        <v>29027.428571428572</v>
      </c>
      <c r="I24" s="8">
        <f t="shared" si="2"/>
        <v>4.462808565053088</v>
      </c>
      <c r="J24" s="11">
        <f t="shared" si="3"/>
        <v>58568733.71428585</v>
      </c>
      <c r="K24" s="11">
        <f t="shared" si="4"/>
        <v>9761455.619047642</v>
      </c>
      <c r="L24" s="11">
        <f t="shared" si="5"/>
        <v>3124.33282782863</v>
      </c>
      <c r="M24" s="4">
        <f t="shared" si="6"/>
        <v>0.10763381331351829</v>
      </c>
      <c r="N24" s="11">
        <f t="shared" si="7"/>
        <v>1180.8868107756766</v>
      </c>
      <c r="O24" s="11">
        <v>148623</v>
      </c>
      <c r="P24" s="11">
        <v>3208810000</v>
      </c>
      <c r="Q24" s="11">
        <v>7</v>
      </c>
      <c r="R24" s="11">
        <f t="shared" si="8"/>
        <v>21231.85714285714</v>
      </c>
      <c r="S24" s="9">
        <f t="shared" si="9"/>
        <v>4.326987983408569</v>
      </c>
      <c r="T24" s="11">
        <f t="shared" si="10"/>
        <v>53267695.857142925</v>
      </c>
      <c r="U24" s="11">
        <f t="shared" si="11"/>
        <v>8877949.30952382</v>
      </c>
      <c r="V24" s="11">
        <f t="shared" si="12"/>
        <v>2979.5887819502577</v>
      </c>
      <c r="W24" s="11">
        <f t="shared" si="13"/>
        <v>0.14033575875639576</v>
      </c>
      <c r="X24" s="11">
        <f t="shared" si="14"/>
        <v>1126.1787037540344</v>
      </c>
      <c r="Y24" s="11">
        <v>182765</v>
      </c>
      <c r="Z24" s="11">
        <v>4829020000</v>
      </c>
      <c r="AA24" s="11">
        <v>7</v>
      </c>
      <c r="AB24" s="11">
        <f t="shared" si="15"/>
        <v>26109.285714285714</v>
      </c>
      <c r="AC24" s="9">
        <f t="shared" si="16"/>
        <v>4.416794990758698</v>
      </c>
      <c r="AD24" s="11">
        <f t="shared" si="17"/>
        <v>57156396.4285717</v>
      </c>
      <c r="AE24" s="11">
        <f t="shared" si="18"/>
        <v>9526066.071428617</v>
      </c>
      <c r="AF24" s="11">
        <f t="shared" si="19"/>
        <v>3086.432580087992</v>
      </c>
      <c r="AG24" s="4">
        <f t="shared" si="20"/>
        <v>0.1182120650048748</v>
      </c>
      <c r="AH24" s="11">
        <f t="shared" si="21"/>
        <v>1166.5618636114673</v>
      </c>
      <c r="AI24" s="11">
        <v>172179</v>
      </c>
      <c r="AJ24" s="11">
        <v>4304770000</v>
      </c>
      <c r="AK24" s="11">
        <v>7</v>
      </c>
      <c r="AL24" s="11">
        <f t="shared" si="22"/>
        <v>24597</v>
      </c>
      <c r="AM24" s="8">
        <f t="shared" si="23"/>
        <v>4.390882141131986</v>
      </c>
      <c r="AN24" s="11">
        <f t="shared" si="24"/>
        <v>69683137</v>
      </c>
      <c r="AO24" s="11">
        <f t="shared" si="25"/>
        <v>11613856.166666666</v>
      </c>
      <c r="AP24" s="11">
        <f t="shared" si="26"/>
        <v>3407.9108214075477</v>
      </c>
      <c r="AQ24" s="4">
        <f t="shared" si="27"/>
        <v>0.13854985654378776</v>
      </c>
      <c r="AR24" s="11">
        <f t="shared" si="28"/>
        <v>1288.0692176757464</v>
      </c>
      <c r="AS24" s="4">
        <f t="shared" si="29"/>
        <v>0.8994694673018623</v>
      </c>
      <c r="AT24" s="4">
        <f t="shared" si="30"/>
        <v>0.8631888906312616</v>
      </c>
      <c r="AU24" s="4">
        <f t="shared" si="31"/>
        <v>0.7314411984723808</v>
      </c>
      <c r="AV24" s="4">
        <f t="shared" si="32"/>
        <v>0.8473709594865939</v>
      </c>
      <c r="AW24" s="11">
        <f t="shared" si="33"/>
        <v>25241.392857142855</v>
      </c>
    </row>
    <row r="25" spans="1:49" ht="12.75">
      <c r="A25" s="4">
        <v>4</v>
      </c>
      <c r="B25" s="4">
        <v>2.85714</v>
      </c>
      <c r="C25" s="10">
        <v>0.000617443</v>
      </c>
      <c r="D25" s="4">
        <f t="shared" si="0"/>
        <v>0.796</v>
      </c>
      <c r="E25" s="4">
        <v>169010</v>
      </c>
      <c r="F25" s="11">
        <v>4133450000</v>
      </c>
      <c r="G25" s="11">
        <v>7</v>
      </c>
      <c r="H25" s="11">
        <f t="shared" si="1"/>
        <v>24144.285714285714</v>
      </c>
      <c r="I25" s="8">
        <f t="shared" si="2"/>
        <v>4.382814361737491</v>
      </c>
      <c r="J25" s="11">
        <f t="shared" si="3"/>
        <v>52824271.428571224</v>
      </c>
      <c r="K25" s="11">
        <f t="shared" si="4"/>
        <v>8804045.238095203</v>
      </c>
      <c r="L25" s="11">
        <f t="shared" si="5"/>
        <v>2967.161141241777</v>
      </c>
      <c r="M25" s="4">
        <f t="shared" si="6"/>
        <v>0.12289289384469818</v>
      </c>
      <c r="N25" s="11">
        <f t="shared" si="7"/>
        <v>1121.4814970829054</v>
      </c>
      <c r="O25" s="11">
        <v>134741</v>
      </c>
      <c r="P25" s="11">
        <v>2649080000</v>
      </c>
      <c r="Q25" s="11">
        <v>7</v>
      </c>
      <c r="R25" s="11">
        <f t="shared" si="8"/>
        <v>19248.714285714286</v>
      </c>
      <c r="S25" s="9">
        <f t="shared" si="9"/>
        <v>4.284401726194256</v>
      </c>
      <c r="T25" s="11">
        <f t="shared" si="10"/>
        <v>55488988.428571224</v>
      </c>
      <c r="U25" s="11">
        <f t="shared" si="11"/>
        <v>9248164.738095203</v>
      </c>
      <c r="V25" s="11">
        <f t="shared" si="12"/>
        <v>3041.0795349834575</v>
      </c>
      <c r="W25" s="11">
        <f t="shared" si="13"/>
        <v>0.15798870978309648</v>
      </c>
      <c r="X25" s="11">
        <f t="shared" si="14"/>
        <v>1149.4200238191684</v>
      </c>
      <c r="Y25" s="11">
        <v>167104</v>
      </c>
      <c r="Z25" s="11">
        <v>4030690000</v>
      </c>
      <c r="AA25" s="11">
        <v>7</v>
      </c>
      <c r="AB25" s="11">
        <f t="shared" si="15"/>
        <v>23872</v>
      </c>
      <c r="AC25" s="9">
        <f t="shared" si="16"/>
        <v>4.3778888057925744</v>
      </c>
      <c r="AD25" s="11">
        <f t="shared" si="17"/>
        <v>41583312</v>
      </c>
      <c r="AE25" s="11">
        <f t="shared" si="18"/>
        <v>6930552</v>
      </c>
      <c r="AF25" s="11">
        <f t="shared" si="19"/>
        <v>2632.5941578602656</v>
      </c>
      <c r="AG25" s="4">
        <f t="shared" si="20"/>
        <v>0.11027958100956206</v>
      </c>
      <c r="AH25" s="11">
        <f t="shared" si="21"/>
        <v>995.0270635228255</v>
      </c>
      <c r="AI25" s="11">
        <v>153380</v>
      </c>
      <c r="AJ25" s="11">
        <v>3396680000</v>
      </c>
      <c r="AK25" s="11">
        <v>7</v>
      </c>
      <c r="AL25" s="11">
        <f t="shared" si="22"/>
        <v>21911.428571428572</v>
      </c>
      <c r="AM25" s="8">
        <f t="shared" si="23"/>
        <v>4.340670693419356</v>
      </c>
      <c r="AN25" s="11">
        <f t="shared" si="24"/>
        <v>35905085.71428585</v>
      </c>
      <c r="AO25" s="11">
        <f t="shared" si="25"/>
        <v>5984180.952380975</v>
      </c>
      <c r="AP25" s="11">
        <f t="shared" si="26"/>
        <v>2446.2585620455116</v>
      </c>
      <c r="AQ25" s="4">
        <f t="shared" si="27"/>
        <v>0.11164304299334059</v>
      </c>
      <c r="AR25" s="11">
        <f t="shared" si="28"/>
        <v>924.5988282478418</v>
      </c>
      <c r="AS25" s="4">
        <f t="shared" si="29"/>
        <v>0.9887225607952193</v>
      </c>
      <c r="AT25" s="4">
        <f t="shared" si="30"/>
        <v>0.8784782892163254</v>
      </c>
      <c r="AU25" s="4">
        <f t="shared" si="31"/>
        <v>0.7972368498905391</v>
      </c>
      <c r="AV25" s="4">
        <f t="shared" si="32"/>
        <v>0.9075202650730727</v>
      </c>
      <c r="AW25" s="11">
        <f t="shared" si="33"/>
        <v>22294.107142857145</v>
      </c>
    </row>
    <row r="26" spans="1:49" ht="12.75">
      <c r="A26" s="4">
        <v>4.5</v>
      </c>
      <c r="B26" s="4">
        <v>3.21429</v>
      </c>
      <c r="C26" s="10">
        <v>0.000616861</v>
      </c>
      <c r="D26" s="4">
        <f t="shared" si="0"/>
        <v>0.8955000000000001</v>
      </c>
      <c r="E26" s="4">
        <v>148156</v>
      </c>
      <c r="F26" s="11">
        <v>3171040000</v>
      </c>
      <c r="G26" s="11">
        <v>7</v>
      </c>
      <c r="H26" s="11">
        <f t="shared" si="1"/>
        <v>21165.14285714286</v>
      </c>
      <c r="I26" s="8">
        <f t="shared" si="2"/>
        <v>4.3256212041523145</v>
      </c>
      <c r="J26" s="11">
        <f t="shared" si="3"/>
        <v>35297094.857142925</v>
      </c>
      <c r="K26" s="11">
        <f t="shared" si="4"/>
        <v>5882849.142857154</v>
      </c>
      <c r="L26" s="11">
        <f t="shared" si="5"/>
        <v>2425.458542803227</v>
      </c>
      <c r="M26" s="4">
        <f t="shared" si="6"/>
        <v>0.11459684251479918</v>
      </c>
      <c r="N26" s="11">
        <f t="shared" si="7"/>
        <v>916.7371599363498</v>
      </c>
      <c r="O26" s="11">
        <v>122169</v>
      </c>
      <c r="P26" s="11">
        <v>2174790000</v>
      </c>
      <c r="Q26" s="11">
        <v>7</v>
      </c>
      <c r="R26" s="11">
        <f t="shared" si="8"/>
        <v>17452.714285714286</v>
      </c>
      <c r="S26" s="9">
        <f t="shared" si="9"/>
        <v>4.241862979010872</v>
      </c>
      <c r="T26" s="11">
        <f t="shared" si="10"/>
        <v>42609348.42857146</v>
      </c>
      <c r="U26" s="11">
        <f t="shared" si="11"/>
        <v>7101558.071428577</v>
      </c>
      <c r="V26" s="11">
        <f t="shared" si="12"/>
        <v>2664.874869750656</v>
      </c>
      <c r="W26" s="11">
        <f t="shared" si="13"/>
        <v>0.1526911416828704</v>
      </c>
      <c r="X26" s="11">
        <f t="shared" si="14"/>
        <v>1007.2280257808397</v>
      </c>
      <c r="Y26" s="11">
        <v>156372</v>
      </c>
      <c r="Z26" s="11">
        <v>3518770000</v>
      </c>
      <c r="AA26" s="11">
        <v>7</v>
      </c>
      <c r="AB26" s="11">
        <f t="shared" si="15"/>
        <v>22338.85714285714</v>
      </c>
      <c r="AC26" s="9">
        <f t="shared" si="16"/>
        <v>4.349060950818676</v>
      </c>
      <c r="AD26" s="11">
        <f t="shared" si="17"/>
        <v>25598230.857142925</v>
      </c>
      <c r="AE26" s="11">
        <f t="shared" si="18"/>
        <v>4266371.809523821</v>
      </c>
      <c r="AF26" s="11">
        <f t="shared" si="19"/>
        <v>2065.5197431939064</v>
      </c>
      <c r="AG26" s="4">
        <f t="shared" si="20"/>
        <v>0.0924630893149499</v>
      </c>
      <c r="AH26" s="11">
        <f t="shared" si="21"/>
        <v>780.6930812264392</v>
      </c>
      <c r="AI26" s="11">
        <v>134433</v>
      </c>
      <c r="AJ26" s="11">
        <v>2593440000</v>
      </c>
      <c r="AK26" s="11">
        <v>7</v>
      </c>
      <c r="AL26" s="11">
        <f t="shared" si="22"/>
        <v>19204.714285714286</v>
      </c>
      <c r="AM26" s="8">
        <f t="shared" si="23"/>
        <v>4.28340785042019</v>
      </c>
      <c r="AN26" s="11">
        <f t="shared" si="24"/>
        <v>11692644.428571224</v>
      </c>
      <c r="AO26" s="11">
        <f t="shared" si="25"/>
        <v>1948774.0714285374</v>
      </c>
      <c r="AP26" s="11">
        <f t="shared" si="26"/>
        <v>1395.984982522569</v>
      </c>
      <c r="AQ26" s="4">
        <f t="shared" si="27"/>
        <v>0.07268970325484057</v>
      </c>
      <c r="AR26" s="11">
        <f t="shared" si="28"/>
        <v>527.6327282479381</v>
      </c>
      <c r="AS26" s="4">
        <f t="shared" si="29"/>
        <v>1.0554550608817732</v>
      </c>
      <c r="AT26" s="4">
        <f t="shared" si="30"/>
        <v>0.9087723996340185</v>
      </c>
      <c r="AU26" s="4">
        <f t="shared" si="31"/>
        <v>0.8245970463565431</v>
      </c>
      <c r="AV26" s="4">
        <f t="shared" si="32"/>
        <v>0.9073746591430654</v>
      </c>
      <c r="AW26" s="11">
        <f t="shared" si="33"/>
        <v>20040.357142857145</v>
      </c>
    </row>
    <row r="27" spans="1:49" ht="12.75">
      <c r="A27" s="4">
        <v>5</v>
      </c>
      <c r="B27" s="4">
        <v>3.57143</v>
      </c>
      <c r="C27" s="10">
        <v>0.000616279</v>
      </c>
      <c r="D27" s="4">
        <f t="shared" si="0"/>
        <v>0.9950000000000001</v>
      </c>
      <c r="E27" s="4">
        <v>137890</v>
      </c>
      <c r="F27" s="11">
        <v>2739410000</v>
      </c>
      <c r="G27" s="11">
        <v>7</v>
      </c>
      <c r="H27" s="11">
        <f t="shared" si="1"/>
        <v>19698.571428571428</v>
      </c>
      <c r="I27" s="8">
        <f t="shared" si="2"/>
        <v>4.294434731583682</v>
      </c>
      <c r="J27" s="11">
        <f t="shared" si="3"/>
        <v>23173985.71428585</v>
      </c>
      <c r="K27" s="11">
        <f t="shared" si="4"/>
        <v>3862330.9523809752</v>
      </c>
      <c r="L27" s="11">
        <f t="shared" si="5"/>
        <v>1965.2813926715369</v>
      </c>
      <c r="M27" s="4">
        <f t="shared" si="6"/>
        <v>0.09976771157227325</v>
      </c>
      <c r="N27" s="11">
        <f t="shared" si="7"/>
        <v>742.8065458959376</v>
      </c>
      <c r="O27" s="11">
        <v>111041</v>
      </c>
      <c r="P27" s="11">
        <v>1788910000</v>
      </c>
      <c r="Q27" s="11">
        <v>7</v>
      </c>
      <c r="R27" s="11">
        <f t="shared" si="8"/>
        <v>15863</v>
      </c>
      <c r="S27" s="9">
        <f t="shared" si="9"/>
        <v>4.2003853242323865</v>
      </c>
      <c r="T27" s="11">
        <f t="shared" si="10"/>
        <v>27466617</v>
      </c>
      <c r="U27" s="11">
        <f t="shared" si="11"/>
        <v>4577769.5</v>
      </c>
      <c r="V27" s="11">
        <f t="shared" si="12"/>
        <v>2139.5722703381625</v>
      </c>
      <c r="W27" s="11">
        <f t="shared" si="13"/>
        <v>0.13487816115099052</v>
      </c>
      <c r="X27" s="11">
        <f t="shared" si="14"/>
        <v>808.6823056235194</v>
      </c>
      <c r="Y27" s="11">
        <v>146733</v>
      </c>
      <c r="Z27" s="11">
        <v>3089870000</v>
      </c>
      <c r="AA27" s="11">
        <v>7</v>
      </c>
      <c r="AB27" s="11">
        <f t="shared" si="15"/>
        <v>20961.85714285714</v>
      </c>
      <c r="AC27" s="9">
        <f t="shared" si="16"/>
        <v>4.321429756897824</v>
      </c>
      <c r="AD27" s="11">
        <f t="shared" si="17"/>
        <v>14073815.857142925</v>
      </c>
      <c r="AE27" s="11">
        <f t="shared" si="18"/>
        <v>2345635.9761904874</v>
      </c>
      <c r="AF27" s="11">
        <f t="shared" si="19"/>
        <v>1531.5469226212062</v>
      </c>
      <c r="AG27" s="4">
        <f t="shared" si="20"/>
        <v>0.07306351303625254</v>
      </c>
      <c r="AH27" s="11">
        <f t="shared" si="21"/>
        <v>578.8703254974279</v>
      </c>
      <c r="AI27" s="11">
        <v>118954</v>
      </c>
      <c r="AJ27" s="11">
        <v>2023790000</v>
      </c>
      <c r="AK27" s="11">
        <v>7</v>
      </c>
      <c r="AL27" s="11">
        <f t="shared" si="22"/>
        <v>16993.428571428572</v>
      </c>
      <c r="AM27" s="8">
        <f t="shared" si="23"/>
        <v>4.230281010383574</v>
      </c>
      <c r="AN27" s="11">
        <f t="shared" si="24"/>
        <v>2353697.714285612</v>
      </c>
      <c r="AO27" s="11">
        <f t="shared" si="25"/>
        <v>392282.95238093537</v>
      </c>
      <c r="AP27" s="11">
        <f t="shared" si="26"/>
        <v>626.3249574948577</v>
      </c>
      <c r="AQ27" s="4">
        <f t="shared" si="27"/>
        <v>0.03685689176037799</v>
      </c>
      <c r="AR27" s="11">
        <f t="shared" si="28"/>
        <v>236.72858249207053</v>
      </c>
      <c r="AS27" s="4">
        <f t="shared" si="29"/>
        <v>1.064130828921604</v>
      </c>
      <c r="AT27" s="4">
        <f t="shared" si="30"/>
        <v>0.9334784874825562</v>
      </c>
      <c r="AU27" s="4">
        <f t="shared" si="31"/>
        <v>0.8052868228297919</v>
      </c>
      <c r="AV27" s="4">
        <f t="shared" si="32"/>
        <v>0.8626731452607151</v>
      </c>
      <c r="AW27" s="11">
        <f t="shared" si="33"/>
        <v>18379.214285714283</v>
      </c>
    </row>
    <row r="28" spans="1:49" ht="12.75">
      <c r="A28" s="4">
        <v>10</v>
      </c>
      <c r="B28" s="4">
        <v>7.14286</v>
      </c>
      <c r="C28" s="10">
        <v>0.000610457</v>
      </c>
      <c r="D28" s="4">
        <f t="shared" si="0"/>
        <v>1.9900000000000002</v>
      </c>
      <c r="E28" s="4">
        <v>81921.1</v>
      </c>
      <c r="F28" s="11">
        <v>964751000</v>
      </c>
      <c r="G28" s="11">
        <v>7</v>
      </c>
      <c r="H28" s="11">
        <f t="shared" si="1"/>
        <v>11703.014285714287</v>
      </c>
      <c r="I28" s="8">
        <f t="shared" si="2"/>
        <v>4.06829773516929</v>
      </c>
      <c r="J28" s="11">
        <f t="shared" si="3"/>
        <v>6027196.398571253</v>
      </c>
      <c r="K28" s="11">
        <f t="shared" si="4"/>
        <v>1004532.7330952088</v>
      </c>
      <c r="L28" s="11">
        <f t="shared" si="5"/>
        <v>1002.2638041430055</v>
      </c>
      <c r="M28" s="4">
        <f t="shared" si="6"/>
        <v>0.0856415090739875</v>
      </c>
      <c r="N28" s="11">
        <f t="shared" si="7"/>
        <v>378.82011054913437</v>
      </c>
      <c r="O28" s="11">
        <v>70712.5</v>
      </c>
      <c r="P28" s="11">
        <v>727461000</v>
      </c>
      <c r="Q28" s="11">
        <v>7</v>
      </c>
      <c r="R28" s="11">
        <f t="shared" si="8"/>
        <v>10101.785714285714</v>
      </c>
      <c r="S28" s="9">
        <f t="shared" si="9"/>
        <v>4.004398151734208</v>
      </c>
      <c r="T28" s="11">
        <f t="shared" si="10"/>
        <v>13138477.678571463</v>
      </c>
      <c r="U28" s="11">
        <f t="shared" si="11"/>
        <v>2189746.2797619104</v>
      </c>
      <c r="V28" s="11">
        <f t="shared" si="12"/>
        <v>1479.779132087593</v>
      </c>
      <c r="W28" s="11">
        <f t="shared" si="13"/>
        <v>0.14648688597649853</v>
      </c>
      <c r="X28" s="11">
        <f t="shared" si="14"/>
        <v>559.3039398295388</v>
      </c>
      <c r="Y28" s="11">
        <v>87653</v>
      </c>
      <c r="Z28" s="11">
        <v>1112850000</v>
      </c>
      <c r="AA28" s="11">
        <v>7</v>
      </c>
      <c r="AB28" s="11">
        <f t="shared" si="15"/>
        <v>12521.857142857143</v>
      </c>
      <c r="AC28" s="9">
        <f t="shared" si="16"/>
        <v>4.097668744775503</v>
      </c>
      <c r="AD28" s="11">
        <f t="shared" si="17"/>
        <v>15271655.857142925</v>
      </c>
      <c r="AE28" s="11">
        <f t="shared" si="18"/>
        <v>2545275.9761904874</v>
      </c>
      <c r="AF28" s="11">
        <f t="shared" si="19"/>
        <v>1595.392107348688</v>
      </c>
      <c r="AG28" s="4">
        <f t="shared" si="20"/>
        <v>0.1274085855754032</v>
      </c>
      <c r="AH28" s="11">
        <f t="shared" si="21"/>
        <v>603.0015370971273</v>
      </c>
      <c r="AI28" s="11">
        <v>73010</v>
      </c>
      <c r="AJ28" s="11">
        <v>768262000</v>
      </c>
      <c r="AK28" s="11">
        <v>7</v>
      </c>
      <c r="AL28" s="11">
        <f t="shared" si="22"/>
        <v>10430</v>
      </c>
      <c r="AM28" s="8">
        <f t="shared" si="23"/>
        <v>4.018284308426531</v>
      </c>
      <c r="AN28" s="11">
        <f t="shared" si="24"/>
        <v>6767700</v>
      </c>
      <c r="AO28" s="11">
        <f t="shared" si="25"/>
        <v>1127950</v>
      </c>
      <c r="AP28" s="11">
        <f t="shared" si="26"/>
        <v>1062.0499046655011</v>
      </c>
      <c r="AQ28" s="4">
        <f t="shared" si="27"/>
        <v>0.10182645298806339</v>
      </c>
      <c r="AR28" s="11">
        <f t="shared" si="28"/>
        <v>401.41713252639613</v>
      </c>
      <c r="AS28" s="4">
        <f t="shared" si="29"/>
        <v>1.0699685429028662</v>
      </c>
      <c r="AT28" s="4">
        <f t="shared" si="30"/>
        <v>0.9685317079852075</v>
      </c>
      <c r="AU28" s="4">
        <f t="shared" si="31"/>
        <v>0.8631781067392892</v>
      </c>
      <c r="AV28" s="4">
        <f t="shared" si="32"/>
        <v>0.8912233844516246</v>
      </c>
      <c r="AW28" s="11">
        <f t="shared" si="33"/>
        <v>11189.164285714287</v>
      </c>
    </row>
    <row r="29" spans="1:49" ht="12.75">
      <c r="A29" s="4">
        <v>15</v>
      </c>
      <c r="B29" s="4">
        <v>10.7143</v>
      </c>
      <c r="C29" s="10">
        <v>0.000604571</v>
      </c>
      <c r="D29" s="4">
        <f t="shared" si="0"/>
        <v>2.9850000000000003</v>
      </c>
      <c r="E29" s="4">
        <v>63826.8</v>
      </c>
      <c r="F29" s="11">
        <v>586863000</v>
      </c>
      <c r="G29" s="11">
        <v>7</v>
      </c>
      <c r="H29" s="11">
        <f t="shared" si="1"/>
        <v>9118.114285714286</v>
      </c>
      <c r="I29" s="8">
        <f t="shared" si="2"/>
        <v>3.959905031312316</v>
      </c>
      <c r="J29" s="11">
        <f t="shared" si="3"/>
        <v>4882943.10857141</v>
      </c>
      <c r="K29" s="11">
        <f t="shared" si="4"/>
        <v>813823.8514285684</v>
      </c>
      <c r="L29" s="11">
        <f t="shared" si="5"/>
        <v>902.121860631128</v>
      </c>
      <c r="M29" s="4">
        <f t="shared" si="6"/>
        <v>0.09893732764948103</v>
      </c>
      <c r="N29" s="11">
        <f t="shared" si="7"/>
        <v>340.9700136435478</v>
      </c>
      <c r="O29" s="11">
        <v>53064.2</v>
      </c>
      <c r="P29" s="11">
        <v>416927000</v>
      </c>
      <c r="Q29" s="11">
        <v>7</v>
      </c>
      <c r="R29" s="11">
        <f t="shared" si="8"/>
        <v>7580.599999999999</v>
      </c>
      <c r="S29" s="9">
        <f t="shared" si="9"/>
        <v>3.8797035811434815</v>
      </c>
      <c r="T29" s="11">
        <f t="shared" si="10"/>
        <v>14668525.48000002</v>
      </c>
      <c r="U29" s="11">
        <f t="shared" si="11"/>
        <v>2444754.24666667</v>
      </c>
      <c r="V29" s="11">
        <f t="shared" si="12"/>
        <v>1563.570991885776</v>
      </c>
      <c r="W29" s="11">
        <f t="shared" si="13"/>
        <v>0.20625952983745036</v>
      </c>
      <c r="X29" s="11">
        <f t="shared" si="14"/>
        <v>590.9742859606221</v>
      </c>
      <c r="Y29" s="11">
        <v>61940.8</v>
      </c>
      <c r="Z29" s="11">
        <v>592147000</v>
      </c>
      <c r="AA29" s="11">
        <v>7</v>
      </c>
      <c r="AB29" s="11">
        <f t="shared" si="15"/>
        <v>8848.685714285715</v>
      </c>
      <c r="AC29" s="9">
        <f t="shared" si="16"/>
        <v>3.9468787701983397</v>
      </c>
      <c r="AD29" s="11">
        <f t="shared" si="17"/>
        <v>44052327.90857136</v>
      </c>
      <c r="AE29" s="11">
        <f t="shared" si="18"/>
        <v>7342054.651428561</v>
      </c>
      <c r="AF29" s="11">
        <f t="shared" si="19"/>
        <v>2709.6226031365622</v>
      </c>
      <c r="AG29" s="4">
        <f t="shared" si="20"/>
        <v>0.30621752095478155</v>
      </c>
      <c r="AH29" s="11">
        <f t="shared" si="21"/>
        <v>1024.1410792484012</v>
      </c>
      <c r="AI29" s="11">
        <v>53548.2</v>
      </c>
      <c r="AJ29" s="11">
        <v>412619000</v>
      </c>
      <c r="AK29" s="11">
        <v>7</v>
      </c>
      <c r="AL29" s="11">
        <f t="shared" si="22"/>
        <v>7649.742857142856</v>
      </c>
      <c r="AM29" s="8">
        <f t="shared" si="23"/>
        <v>3.8836468367744197</v>
      </c>
      <c r="AN29" s="11">
        <f t="shared" si="24"/>
        <v>2989039.537142873</v>
      </c>
      <c r="AO29" s="11">
        <f t="shared" si="25"/>
        <v>498173.2561904788</v>
      </c>
      <c r="AP29" s="11">
        <f t="shared" si="26"/>
        <v>705.8138962860386</v>
      </c>
      <c r="AQ29" s="4">
        <f t="shared" si="27"/>
        <v>0.09226635580658679</v>
      </c>
      <c r="AR29" s="11">
        <f t="shared" si="28"/>
        <v>266.7725773523419</v>
      </c>
      <c r="AS29" s="4">
        <f t="shared" si="29"/>
        <v>0.9704512837867479</v>
      </c>
      <c r="AT29" s="4">
        <f t="shared" si="30"/>
        <v>0.9909614142025316</v>
      </c>
      <c r="AU29" s="4">
        <f t="shared" si="31"/>
        <v>0.8313780418256908</v>
      </c>
      <c r="AV29" s="4">
        <f t="shared" si="32"/>
        <v>0.838961063377766</v>
      </c>
      <c r="AW29" s="11">
        <f t="shared" si="33"/>
        <v>8299.285714285714</v>
      </c>
    </row>
    <row r="30" spans="1:49" ht="12.75">
      <c r="A30" s="4">
        <v>20</v>
      </c>
      <c r="B30" s="4">
        <v>14.2857</v>
      </c>
      <c r="C30" s="10">
        <v>0.000598429</v>
      </c>
      <c r="D30" s="4">
        <f t="shared" si="0"/>
        <v>3.9800000000000004</v>
      </c>
      <c r="E30" s="4">
        <v>49211.6</v>
      </c>
      <c r="F30" s="11">
        <v>348398000</v>
      </c>
      <c r="G30" s="11">
        <v>7</v>
      </c>
      <c r="H30" s="11">
        <f t="shared" si="1"/>
        <v>7030.228571428571</v>
      </c>
      <c r="I30" s="8">
        <f t="shared" si="2"/>
        <v>3.846969445318033</v>
      </c>
      <c r="J30" s="11">
        <f t="shared" si="3"/>
        <v>2429203.634285748</v>
      </c>
      <c r="K30" s="11">
        <f t="shared" si="4"/>
        <v>404867.272380958</v>
      </c>
      <c r="L30" s="11">
        <f t="shared" si="5"/>
        <v>636.2918138566282</v>
      </c>
      <c r="M30" s="4">
        <f t="shared" si="6"/>
        <v>0.09050798382894272</v>
      </c>
      <c r="N30" s="11">
        <f t="shared" si="7"/>
        <v>240.49570010440578</v>
      </c>
      <c r="O30" s="11">
        <v>35466.3</v>
      </c>
      <c r="P30" s="11">
        <v>215539000</v>
      </c>
      <c r="Q30" s="11">
        <v>6</v>
      </c>
      <c r="R30" s="11">
        <f t="shared" si="8"/>
        <v>5911.05</v>
      </c>
      <c r="S30" s="9">
        <f t="shared" si="9"/>
        <v>3.7716646329459533</v>
      </c>
      <c r="T30" s="11">
        <f t="shared" si="10"/>
        <v>5895927.384999961</v>
      </c>
      <c r="U30" s="11">
        <f t="shared" si="11"/>
        <v>1179185.476999992</v>
      </c>
      <c r="V30" s="11">
        <f t="shared" si="12"/>
        <v>1085.9030697995065</v>
      </c>
      <c r="W30" s="11">
        <f t="shared" si="13"/>
        <v>0.18370730577469427</v>
      </c>
      <c r="X30" s="11">
        <f t="shared" si="14"/>
        <v>443.3180718551095</v>
      </c>
      <c r="Y30" s="11">
        <v>61768.9</v>
      </c>
      <c r="Z30" s="11">
        <v>630494000</v>
      </c>
      <c r="AA30" s="11">
        <v>7</v>
      </c>
      <c r="AB30" s="11">
        <v>7851.41</v>
      </c>
      <c r="AC30" s="13" t="s">
        <v>38</v>
      </c>
      <c r="AD30" s="14" t="s">
        <v>38</v>
      </c>
      <c r="AE30" s="14" t="s">
        <v>38</v>
      </c>
      <c r="AF30" s="14" t="s">
        <v>38</v>
      </c>
      <c r="AG30" s="5" t="s">
        <v>38</v>
      </c>
      <c r="AH30" s="11">
        <f t="shared" si="21"/>
        <v>0</v>
      </c>
      <c r="AI30" s="11">
        <v>43565.4</v>
      </c>
      <c r="AJ30" s="11">
        <v>273013000</v>
      </c>
      <c r="AK30" s="11">
        <v>7</v>
      </c>
      <c r="AL30" s="11">
        <f t="shared" si="22"/>
        <v>6223.628571428571</v>
      </c>
      <c r="AM30" s="8">
        <f t="shared" si="23"/>
        <v>3.794043665891594</v>
      </c>
      <c r="AN30" s="11">
        <f t="shared" si="24"/>
        <v>1878131.8342856765</v>
      </c>
      <c r="AO30" s="11">
        <f t="shared" si="25"/>
        <v>313021.9723809461</v>
      </c>
      <c r="AP30" s="11">
        <f t="shared" si="26"/>
        <v>559.4836658750156</v>
      </c>
      <c r="AQ30" s="4">
        <f t="shared" si="27"/>
        <v>0.08989669924125819</v>
      </c>
      <c r="AR30" s="11">
        <f t="shared" si="28"/>
        <v>211.46494892972083</v>
      </c>
      <c r="AS30" s="4">
        <f t="shared" si="29"/>
        <v>1.116807216184802</v>
      </c>
      <c r="AT30" s="4">
        <f t="shared" si="30"/>
        <v>0.9497755099230123</v>
      </c>
      <c r="AU30" s="4">
        <f t="shared" si="31"/>
        <v>0.8408048102479904</v>
      </c>
      <c r="AV30" s="4">
        <f t="shared" si="32"/>
        <v>0.8852668882946297</v>
      </c>
      <c r="AW30" s="11">
        <f t="shared" si="33"/>
        <v>6754.079285714286</v>
      </c>
    </row>
    <row r="31" spans="1:49" ht="12.75">
      <c r="A31" s="4">
        <v>25</v>
      </c>
      <c r="B31" s="4">
        <v>17.8571</v>
      </c>
      <c r="C31" s="10">
        <v>0.000592286</v>
      </c>
      <c r="D31" s="4">
        <f t="shared" si="0"/>
        <v>4.9750000000000005</v>
      </c>
      <c r="E31" s="4">
        <v>34713.2</v>
      </c>
      <c r="F31" s="11">
        <v>202611000</v>
      </c>
      <c r="G31" s="11">
        <v>6</v>
      </c>
      <c r="H31" s="11">
        <f t="shared" si="1"/>
        <v>5785.533333333333</v>
      </c>
      <c r="I31" s="8">
        <f t="shared" si="2"/>
        <v>3.762343400115315</v>
      </c>
      <c r="J31" s="11">
        <f t="shared" si="3"/>
        <v>1776624.2933333814</v>
      </c>
      <c r="K31" s="11">
        <f t="shared" si="4"/>
        <v>355324.8586666763</v>
      </c>
      <c r="L31" s="11">
        <f t="shared" si="5"/>
        <v>596.091317389103</v>
      </c>
      <c r="M31" s="4">
        <f t="shared" si="6"/>
        <v>0.1030313513111617</v>
      </c>
      <c r="N31" s="11">
        <f t="shared" si="7"/>
        <v>243.35326128445328</v>
      </c>
      <c r="O31" s="11">
        <v>31763.8</v>
      </c>
      <c r="P31" s="11">
        <v>172302000</v>
      </c>
      <c r="Q31" s="11">
        <v>6</v>
      </c>
      <c r="R31" s="11">
        <f t="shared" si="8"/>
        <v>5293.966666666666</v>
      </c>
      <c r="S31" s="9">
        <f t="shared" si="9"/>
        <v>3.723781202449216</v>
      </c>
      <c r="T31" s="11">
        <f t="shared" si="10"/>
        <v>4145501.5933333337</v>
      </c>
      <c r="U31" s="11">
        <f t="shared" si="11"/>
        <v>829100.3186666667</v>
      </c>
      <c r="V31" s="11">
        <f t="shared" si="12"/>
        <v>910.5494597585937</v>
      </c>
      <c r="W31" s="11">
        <f t="shared" si="13"/>
        <v>0.17199758084837338</v>
      </c>
      <c r="X31" s="11">
        <f t="shared" si="14"/>
        <v>371.7302603292399</v>
      </c>
      <c r="Y31" s="11">
        <v>43071.9</v>
      </c>
      <c r="Z31" s="11">
        <v>327286000</v>
      </c>
      <c r="AA31" s="11">
        <v>6</v>
      </c>
      <c r="AB31" s="11">
        <f aca="true" t="shared" si="34" ref="AB31:AB48">Y31/AA31</f>
        <v>7178.650000000001</v>
      </c>
      <c r="AC31" s="9">
        <f aca="true" t="shared" si="35" ref="AC31:AC48">LOG(AB31)</f>
        <v>3.856042779524197</v>
      </c>
      <c r="AD31" s="11">
        <f aca="true" t="shared" si="36" ref="AD31:AD48">Z31-((Y31*Y31)/AA31)</f>
        <v>18087905.064999998</v>
      </c>
      <c r="AE31" s="11">
        <f aca="true" t="shared" si="37" ref="AE31:AE48">AD31/(AA31-1)</f>
        <v>3617581.0129999993</v>
      </c>
      <c r="AF31" s="11">
        <f aca="true" t="shared" si="38" ref="AF31:AF48">SQRT(AE31)</f>
        <v>1901.9939571407685</v>
      </c>
      <c r="AG31" s="4">
        <f aca="true" t="shared" si="39" ref="AG31:AG48">AF31/AB31</f>
        <v>0.2649514821227903</v>
      </c>
      <c r="AH31" s="11">
        <f t="shared" si="21"/>
        <v>776.4857814753168</v>
      </c>
      <c r="AI31" s="11">
        <v>33268.4</v>
      </c>
      <c r="AJ31" s="11">
        <v>185556000</v>
      </c>
      <c r="AK31" s="11">
        <v>6</v>
      </c>
      <c r="AL31" s="11">
        <f t="shared" si="22"/>
        <v>5544.733333333334</v>
      </c>
      <c r="AM31" s="8">
        <f t="shared" si="23"/>
        <v>3.743880664164763</v>
      </c>
      <c r="AN31" s="11">
        <f t="shared" si="24"/>
        <v>1091593.5733332932</v>
      </c>
      <c r="AO31" s="11">
        <f t="shared" si="25"/>
        <v>218318.71466665863</v>
      </c>
      <c r="AP31" s="11">
        <f t="shared" si="26"/>
        <v>467.24588245019197</v>
      </c>
      <c r="AQ31" s="4">
        <f t="shared" si="27"/>
        <v>0.08426841371094347</v>
      </c>
      <c r="AR31" s="11">
        <f t="shared" si="28"/>
        <v>190.75233273657</v>
      </c>
      <c r="AS31" s="4">
        <f t="shared" si="29"/>
        <v>1.2407931276862982</v>
      </c>
      <c r="AT31" s="4">
        <f t="shared" si="30"/>
        <v>0.9547738995563356</v>
      </c>
      <c r="AU31" s="4">
        <f t="shared" si="31"/>
        <v>0.9150352027470818</v>
      </c>
      <c r="AV31" s="4">
        <f t="shared" si="32"/>
        <v>0.958378945185117</v>
      </c>
      <c r="AW31" s="11">
        <f t="shared" si="33"/>
        <v>5950.720833333334</v>
      </c>
    </row>
    <row r="32" spans="1:49" ht="12.75">
      <c r="A32" s="4">
        <v>30</v>
      </c>
      <c r="B32" s="4">
        <v>21.4286</v>
      </c>
      <c r="C32" s="10">
        <v>0.0005851</v>
      </c>
      <c r="D32" s="4">
        <f t="shared" si="0"/>
        <v>5.970000000000001</v>
      </c>
      <c r="E32" s="4">
        <v>30619.5</v>
      </c>
      <c r="F32" s="11">
        <v>158289000</v>
      </c>
      <c r="G32" s="11">
        <v>6</v>
      </c>
      <c r="H32" s="11">
        <f t="shared" si="1"/>
        <v>5103.25</v>
      </c>
      <c r="I32" s="8">
        <f t="shared" si="2"/>
        <v>3.707846844240718</v>
      </c>
      <c r="J32" s="11">
        <f t="shared" si="3"/>
        <v>2030036.625</v>
      </c>
      <c r="K32" s="11">
        <f t="shared" si="4"/>
        <v>406007.325</v>
      </c>
      <c r="L32" s="11">
        <f t="shared" si="5"/>
        <v>637.1870408286723</v>
      </c>
      <c r="M32" s="4">
        <f t="shared" si="6"/>
        <v>0.1248590684032082</v>
      </c>
      <c r="N32" s="11">
        <f t="shared" si="7"/>
        <v>260.1305201240332</v>
      </c>
      <c r="O32" s="11">
        <v>29208</v>
      </c>
      <c r="P32" s="11">
        <v>144792000</v>
      </c>
      <c r="Q32" s="11">
        <v>6</v>
      </c>
      <c r="R32" s="11">
        <f t="shared" si="8"/>
        <v>4868</v>
      </c>
      <c r="S32" s="9">
        <f t="shared" si="9"/>
        <v>3.6873505695580273</v>
      </c>
      <c r="T32" s="11">
        <f t="shared" si="10"/>
        <v>2607456</v>
      </c>
      <c r="U32" s="11">
        <f t="shared" si="11"/>
        <v>521491.2</v>
      </c>
      <c r="V32" s="11">
        <f t="shared" si="12"/>
        <v>722.1434760489082</v>
      </c>
      <c r="W32" s="11">
        <f t="shared" si="13"/>
        <v>0.14834500329681763</v>
      </c>
      <c r="X32" s="11">
        <f t="shared" si="14"/>
        <v>294.8138395665984</v>
      </c>
      <c r="Y32" s="11">
        <v>39905.7</v>
      </c>
      <c r="Z32" s="11">
        <v>269626000</v>
      </c>
      <c r="AA32" s="11">
        <v>6</v>
      </c>
      <c r="AB32" s="11">
        <f t="shared" si="34"/>
        <v>6650.95</v>
      </c>
      <c r="AC32" s="9">
        <f t="shared" si="35"/>
        <v>3.8228836829407937</v>
      </c>
      <c r="AD32" s="11">
        <f t="shared" si="36"/>
        <v>4215184.585000038</v>
      </c>
      <c r="AE32" s="11">
        <f t="shared" si="37"/>
        <v>843036.9170000076</v>
      </c>
      <c r="AF32" s="11">
        <f t="shared" si="38"/>
        <v>918.1704182775699</v>
      </c>
      <c r="AG32" s="4">
        <f t="shared" si="39"/>
        <v>0.13805101801660963</v>
      </c>
      <c r="AH32" s="11">
        <f t="shared" si="21"/>
        <v>374.841503616308</v>
      </c>
      <c r="AI32" s="11">
        <v>29945.4</v>
      </c>
      <c r="AJ32" s="11">
        <v>150534000</v>
      </c>
      <c r="AK32" s="11">
        <v>6</v>
      </c>
      <c r="AL32" s="11">
        <f t="shared" si="22"/>
        <v>4990.900000000001</v>
      </c>
      <c r="AM32" s="8">
        <f t="shared" si="23"/>
        <v>3.6981788682265164</v>
      </c>
      <c r="AN32" s="11">
        <f t="shared" si="24"/>
        <v>1079503.1399999857</v>
      </c>
      <c r="AO32" s="11">
        <f t="shared" si="25"/>
        <v>215900.62799999714</v>
      </c>
      <c r="AP32" s="11">
        <f t="shared" si="26"/>
        <v>464.65108199593936</v>
      </c>
      <c r="AQ32" s="4">
        <f t="shared" si="27"/>
        <v>0.0930996577763408</v>
      </c>
      <c r="AR32" s="11">
        <f t="shared" si="28"/>
        <v>189.6930098870265</v>
      </c>
      <c r="AS32" s="4">
        <f t="shared" si="29"/>
        <v>1.303277323274384</v>
      </c>
      <c r="AT32" s="4">
        <f t="shared" si="30"/>
        <v>0.9753751828327555</v>
      </c>
      <c r="AU32" s="4">
        <f t="shared" si="31"/>
        <v>0.9539019252437172</v>
      </c>
      <c r="AV32" s="4">
        <f t="shared" si="32"/>
        <v>0.9779846176456181</v>
      </c>
      <c r="AW32" s="11">
        <f t="shared" si="33"/>
        <v>5403.275000000001</v>
      </c>
    </row>
    <row r="33" spans="1:49" ht="12.75">
      <c r="A33" s="4">
        <v>35</v>
      </c>
      <c r="B33" s="4">
        <v>25</v>
      </c>
      <c r="C33" s="10">
        <v>0.00057635</v>
      </c>
      <c r="D33" s="4">
        <f t="shared" si="0"/>
        <v>6.965000000000001</v>
      </c>
      <c r="E33" s="4">
        <v>28679.2</v>
      </c>
      <c r="F33" s="11">
        <v>138680000</v>
      </c>
      <c r="G33" s="11">
        <v>6</v>
      </c>
      <c r="H33" s="11">
        <f t="shared" si="1"/>
        <v>4779.866666666667</v>
      </c>
      <c r="I33" s="8">
        <f t="shared" si="2"/>
        <v>3.6794157822316693</v>
      </c>
      <c r="J33" s="11">
        <f t="shared" si="3"/>
        <v>1597247.8933333457</v>
      </c>
      <c r="K33" s="11">
        <f t="shared" si="4"/>
        <v>319449.57866666914</v>
      </c>
      <c r="L33" s="11">
        <f t="shared" si="5"/>
        <v>565.1987072407978</v>
      </c>
      <c r="M33" s="4">
        <f t="shared" si="6"/>
        <v>0.118245705718597</v>
      </c>
      <c r="N33" s="11">
        <f t="shared" si="7"/>
        <v>230.74140600344114</v>
      </c>
      <c r="O33" s="11">
        <v>27450.8</v>
      </c>
      <c r="P33" s="11">
        <v>127541000</v>
      </c>
      <c r="Q33" s="11">
        <v>6</v>
      </c>
      <c r="R33" s="11">
        <f t="shared" si="8"/>
        <v>4575.133333333333</v>
      </c>
      <c r="S33" s="9">
        <f t="shared" si="9"/>
        <v>3.660403755252114</v>
      </c>
      <c r="T33" s="11">
        <f t="shared" si="10"/>
        <v>1949929.8933333308</v>
      </c>
      <c r="U33" s="11">
        <f t="shared" si="11"/>
        <v>389985.97866666614</v>
      </c>
      <c r="V33" s="11">
        <f t="shared" si="12"/>
        <v>624.4885736878347</v>
      </c>
      <c r="W33" s="11">
        <f t="shared" si="13"/>
        <v>0.13649625665288473</v>
      </c>
      <c r="X33" s="11">
        <f t="shared" si="14"/>
        <v>254.9463926222747</v>
      </c>
      <c r="Y33" s="11">
        <v>38451.1</v>
      </c>
      <c r="Z33" s="11">
        <v>248139000</v>
      </c>
      <c r="AA33" s="11">
        <v>6</v>
      </c>
      <c r="AB33" s="11">
        <f t="shared" si="34"/>
        <v>6408.516666666666</v>
      </c>
      <c r="AC33" s="9">
        <f t="shared" si="35"/>
        <v>3.8067575181256323</v>
      </c>
      <c r="AD33" s="11">
        <f t="shared" si="36"/>
        <v>1724484.7983333766</v>
      </c>
      <c r="AE33" s="11">
        <f t="shared" si="37"/>
        <v>344896.9596666753</v>
      </c>
      <c r="AF33" s="11">
        <f t="shared" si="38"/>
        <v>587.279285916569</v>
      </c>
      <c r="AG33" s="4">
        <f t="shared" si="39"/>
        <v>0.09164043981835147</v>
      </c>
      <c r="AH33" s="11">
        <f t="shared" si="21"/>
        <v>239.75576450027756</v>
      </c>
      <c r="AI33" s="11">
        <v>23501.1</v>
      </c>
      <c r="AJ33" s="11">
        <v>111103000</v>
      </c>
      <c r="AK33" s="11">
        <v>5</v>
      </c>
      <c r="AL33" s="11">
        <f t="shared" si="22"/>
        <v>4700.219999999999</v>
      </c>
      <c r="AM33" s="8">
        <f t="shared" si="23"/>
        <v>3.672118186137831</v>
      </c>
      <c r="AN33" s="11">
        <f t="shared" si="24"/>
        <v>642659.7580000162</v>
      </c>
      <c r="AO33" s="11">
        <f t="shared" si="25"/>
        <v>160664.93950000405</v>
      </c>
      <c r="AP33" s="11">
        <f t="shared" si="26"/>
        <v>400.83031260123533</v>
      </c>
      <c r="AQ33" s="4">
        <f t="shared" si="27"/>
        <v>0.08527905344882482</v>
      </c>
      <c r="AR33" s="11">
        <f t="shared" si="28"/>
        <v>179.25676528377053</v>
      </c>
      <c r="AS33" s="4">
        <f t="shared" si="29"/>
        <v>1.3407312616809395</v>
      </c>
      <c r="AT33" s="4">
        <f t="shared" si="30"/>
        <v>0.9733870613148605</v>
      </c>
      <c r="AU33" s="4">
        <f t="shared" si="31"/>
        <v>0.9571675639487851</v>
      </c>
      <c r="AV33" s="4">
        <f t="shared" si="32"/>
        <v>0.9833370526374514</v>
      </c>
      <c r="AW33" s="11">
        <f t="shared" si="33"/>
        <v>5115.934166666666</v>
      </c>
    </row>
    <row r="34" spans="1:49" ht="12.75">
      <c r="A34" s="4">
        <v>40</v>
      </c>
      <c r="B34" s="4">
        <v>28.5714</v>
      </c>
      <c r="C34" s="10">
        <v>0.0005676</v>
      </c>
      <c r="D34" s="4">
        <f t="shared" si="0"/>
        <v>7.960000000000001</v>
      </c>
      <c r="E34" s="4">
        <v>26860.6</v>
      </c>
      <c r="F34" s="11">
        <v>121239000</v>
      </c>
      <c r="G34" s="11">
        <v>6</v>
      </c>
      <c r="H34" s="11">
        <f t="shared" si="1"/>
        <v>4476.766666666666</v>
      </c>
      <c r="I34" s="8">
        <f t="shared" si="2"/>
        <v>3.65096445913218</v>
      </c>
      <c r="J34" s="11">
        <f t="shared" si="3"/>
        <v>990361.2733333558</v>
      </c>
      <c r="K34" s="11">
        <f t="shared" si="4"/>
        <v>198072.25466667116</v>
      </c>
      <c r="L34" s="11">
        <f t="shared" si="5"/>
        <v>445.0530919639489</v>
      </c>
      <c r="M34" s="4">
        <f t="shared" si="6"/>
        <v>0.09941395768462705</v>
      </c>
      <c r="N34" s="11">
        <f t="shared" si="7"/>
        <v>181.69216395993857</v>
      </c>
      <c r="O34" s="11">
        <v>26201</v>
      </c>
      <c r="P34" s="11">
        <v>115545000</v>
      </c>
      <c r="Q34" s="11">
        <v>6</v>
      </c>
      <c r="R34" s="11">
        <f t="shared" si="8"/>
        <v>4366.833333333333</v>
      </c>
      <c r="S34" s="9">
        <f t="shared" si="9"/>
        <v>3.6401666167450353</v>
      </c>
      <c r="T34" s="11">
        <f t="shared" si="10"/>
        <v>1129599.8333333284</v>
      </c>
      <c r="U34" s="11">
        <f t="shared" si="11"/>
        <v>225919.96666666568</v>
      </c>
      <c r="V34" s="11">
        <f t="shared" si="12"/>
        <v>475.31038981560846</v>
      </c>
      <c r="W34" s="11">
        <f t="shared" si="13"/>
        <v>0.10884555318093397</v>
      </c>
      <c r="X34" s="11">
        <f t="shared" si="14"/>
        <v>194.0446540819345</v>
      </c>
      <c r="Y34" s="11">
        <v>37392.6</v>
      </c>
      <c r="Z34" s="11">
        <v>234238000</v>
      </c>
      <c r="AA34" s="11">
        <v>6</v>
      </c>
      <c r="AB34" s="11">
        <f t="shared" si="34"/>
        <v>6232.099999999999</v>
      </c>
      <c r="AC34" s="9">
        <f t="shared" si="35"/>
        <v>3.7946344133903995</v>
      </c>
      <c r="AD34" s="11">
        <f t="shared" si="36"/>
        <v>1203577.5399999917</v>
      </c>
      <c r="AE34" s="11">
        <f t="shared" si="37"/>
        <v>240715.50799999834</v>
      </c>
      <c r="AF34" s="11">
        <f t="shared" si="38"/>
        <v>490.6276673812825</v>
      </c>
      <c r="AG34" s="4">
        <f t="shared" si="39"/>
        <v>0.07872589775216741</v>
      </c>
      <c r="AH34" s="11">
        <f t="shared" si="21"/>
        <v>200.2979064626814</v>
      </c>
      <c r="AI34" s="11">
        <v>22131.6</v>
      </c>
      <c r="AJ34" s="11">
        <v>98598200</v>
      </c>
      <c r="AK34" s="11">
        <v>5</v>
      </c>
      <c r="AL34" s="11">
        <f t="shared" si="22"/>
        <v>4426.32</v>
      </c>
      <c r="AM34" s="8">
        <f t="shared" si="23"/>
        <v>3.646042807966867</v>
      </c>
      <c r="AN34" s="11">
        <f t="shared" si="24"/>
        <v>636656.2880000174</v>
      </c>
      <c r="AO34" s="11">
        <f t="shared" si="25"/>
        <v>159164.07200000435</v>
      </c>
      <c r="AP34" s="11">
        <f t="shared" si="26"/>
        <v>398.9537216269631</v>
      </c>
      <c r="AQ34" s="4">
        <f t="shared" si="27"/>
        <v>0.0901321462585089</v>
      </c>
      <c r="AR34" s="11">
        <f t="shared" si="28"/>
        <v>178.41752828688348</v>
      </c>
      <c r="AS34" s="4">
        <f t="shared" si="29"/>
        <v>1.3920984639211336</v>
      </c>
      <c r="AT34" s="4">
        <f t="shared" si="30"/>
        <v>0.9865606945122208</v>
      </c>
      <c r="AU34" s="4">
        <f t="shared" si="31"/>
        <v>0.9754435865170547</v>
      </c>
      <c r="AV34" s="4">
        <f t="shared" si="32"/>
        <v>0.9887314505260493</v>
      </c>
      <c r="AW34" s="11">
        <f t="shared" si="33"/>
        <v>4875.504999999999</v>
      </c>
    </row>
    <row r="35" spans="1:49" ht="12.75">
      <c r="A35" s="4">
        <v>45</v>
      </c>
      <c r="B35" s="4">
        <v>32.1429</v>
      </c>
      <c r="C35" s="10">
        <v>0.000555164</v>
      </c>
      <c r="D35" s="4">
        <f t="shared" si="0"/>
        <v>8.955</v>
      </c>
      <c r="E35" s="4">
        <v>25248.7</v>
      </c>
      <c r="F35" s="11">
        <v>106828000</v>
      </c>
      <c r="G35" s="11">
        <v>6</v>
      </c>
      <c r="H35" s="11">
        <f t="shared" si="1"/>
        <v>4208.116666666667</v>
      </c>
      <c r="I35" s="8">
        <f t="shared" si="2"/>
        <v>3.62408777177952</v>
      </c>
      <c r="J35" s="11">
        <f t="shared" si="3"/>
        <v>578524.7183333188</v>
      </c>
      <c r="K35" s="11">
        <f t="shared" si="4"/>
        <v>115704.94366666376</v>
      </c>
      <c r="L35" s="11">
        <f t="shared" si="5"/>
        <v>340.15429391184193</v>
      </c>
      <c r="M35" s="4">
        <f t="shared" si="6"/>
        <v>0.08083290480187302</v>
      </c>
      <c r="N35" s="11">
        <f t="shared" si="7"/>
        <v>138.8674089834519</v>
      </c>
      <c r="O35" s="11">
        <v>25392.1</v>
      </c>
      <c r="P35" s="11">
        <v>108899000</v>
      </c>
      <c r="Q35" s="11">
        <v>6</v>
      </c>
      <c r="R35" s="11">
        <f t="shared" si="8"/>
        <v>4232.016666666666</v>
      </c>
      <c r="S35" s="9">
        <f t="shared" si="9"/>
        <v>3.6265473693832524</v>
      </c>
      <c r="T35" s="11">
        <f t="shared" si="10"/>
        <v>1439209.5983333439</v>
      </c>
      <c r="U35" s="11">
        <f t="shared" si="11"/>
        <v>287841.91966666875</v>
      </c>
      <c r="V35" s="11">
        <f t="shared" si="12"/>
        <v>536.5090117292241</v>
      </c>
      <c r="W35" s="11">
        <f t="shared" si="13"/>
        <v>0.1267738418789838</v>
      </c>
      <c r="X35" s="11">
        <f t="shared" si="14"/>
        <v>219.02888685691238</v>
      </c>
      <c r="Y35" s="11">
        <v>35755.9</v>
      </c>
      <c r="Z35" s="11">
        <v>214251000</v>
      </c>
      <c r="AA35" s="11">
        <v>6</v>
      </c>
      <c r="AB35" s="11">
        <f t="shared" si="34"/>
        <v>5959.316666666667</v>
      </c>
      <c r="AC35" s="9">
        <f t="shared" si="35"/>
        <v>3.7751964636144026</v>
      </c>
      <c r="AD35" s="11">
        <f t="shared" si="36"/>
        <v>1170269.1983332932</v>
      </c>
      <c r="AE35" s="11">
        <f t="shared" si="37"/>
        <v>234053.83966665863</v>
      </c>
      <c r="AF35" s="11">
        <f t="shared" si="38"/>
        <v>483.7911116036121</v>
      </c>
      <c r="AG35" s="4">
        <f t="shared" si="39"/>
        <v>0.08118231311816154</v>
      </c>
      <c r="AH35" s="11">
        <f t="shared" si="21"/>
        <v>197.5068942537866</v>
      </c>
      <c r="AI35" s="11">
        <v>20981.2</v>
      </c>
      <c r="AJ35" s="11">
        <v>89086500</v>
      </c>
      <c r="AK35" s="11">
        <v>5</v>
      </c>
      <c r="AL35" s="11">
        <f t="shared" si="22"/>
        <v>4196.24</v>
      </c>
      <c r="AM35" s="8">
        <f t="shared" si="23"/>
        <v>3.6228603192962847</v>
      </c>
      <c r="AN35" s="11">
        <f t="shared" si="24"/>
        <v>1044349.3119999915</v>
      </c>
      <c r="AO35" s="11">
        <f t="shared" si="25"/>
        <v>261087.32799999788</v>
      </c>
      <c r="AP35" s="11">
        <f t="shared" si="26"/>
        <v>510.96705177535455</v>
      </c>
      <c r="AQ35" s="4">
        <f t="shared" si="27"/>
        <v>0.12176783305419961</v>
      </c>
      <c r="AR35" s="11">
        <f t="shared" si="28"/>
        <v>228.51141240646947</v>
      </c>
      <c r="AS35" s="4">
        <f t="shared" si="29"/>
        <v>1.4161481581229924</v>
      </c>
      <c r="AT35" s="4">
        <f t="shared" si="30"/>
        <v>1.0085258866667937</v>
      </c>
      <c r="AU35" s="4">
        <f t="shared" si="31"/>
        <v>1.00567950033071</v>
      </c>
      <c r="AV35" s="4">
        <f t="shared" si="32"/>
        <v>0.9971776764744322</v>
      </c>
      <c r="AW35" s="11">
        <f t="shared" si="33"/>
        <v>4648.922500000001</v>
      </c>
    </row>
    <row r="36" spans="1:49" ht="12.75">
      <c r="A36" s="4">
        <v>50</v>
      </c>
      <c r="B36" s="4">
        <v>35.7143</v>
      </c>
      <c r="C36" s="10">
        <v>0.000540271</v>
      </c>
      <c r="D36" s="4">
        <f t="shared" si="0"/>
        <v>9.950000000000001</v>
      </c>
      <c r="E36" s="4">
        <v>23326.5</v>
      </c>
      <c r="F36" s="11">
        <v>91324300</v>
      </c>
      <c r="G36" s="11">
        <v>6</v>
      </c>
      <c r="H36" s="11">
        <f t="shared" si="1"/>
        <v>3887.75</v>
      </c>
      <c r="I36" s="8">
        <f t="shared" si="2"/>
        <v>3.5896983300424856</v>
      </c>
      <c r="J36" s="11">
        <f t="shared" si="3"/>
        <v>636699.625</v>
      </c>
      <c r="K36" s="11">
        <f t="shared" si="4"/>
        <v>127339.925</v>
      </c>
      <c r="L36" s="11">
        <f t="shared" si="5"/>
        <v>356.8472011940124</v>
      </c>
      <c r="M36" s="4">
        <f t="shared" si="6"/>
        <v>0.09178758952967975</v>
      </c>
      <c r="N36" s="11">
        <f t="shared" si="7"/>
        <v>145.68225984426977</v>
      </c>
      <c r="O36" s="11">
        <v>21144.4</v>
      </c>
      <c r="P36" s="11">
        <v>90499100</v>
      </c>
      <c r="Q36" s="11">
        <v>5</v>
      </c>
      <c r="R36" s="11">
        <f t="shared" si="8"/>
        <v>4228.88</v>
      </c>
      <c r="S36" s="9">
        <f t="shared" si="9"/>
        <v>3.6262253616479074</v>
      </c>
      <c r="T36" s="11">
        <f t="shared" si="10"/>
        <v>1081969.7279999852</v>
      </c>
      <c r="U36" s="11">
        <f t="shared" si="11"/>
        <v>270492.4319999963</v>
      </c>
      <c r="V36" s="11">
        <f t="shared" si="12"/>
        <v>520.0888693290756</v>
      </c>
      <c r="W36" s="11">
        <f t="shared" si="13"/>
        <v>0.12298501478620238</v>
      </c>
      <c r="X36" s="11">
        <f t="shared" si="14"/>
        <v>232.59081323216367</v>
      </c>
      <c r="Y36" s="11">
        <v>33654.2</v>
      </c>
      <c r="Z36" s="11">
        <v>190676000</v>
      </c>
      <c r="AA36" s="11">
        <v>6</v>
      </c>
      <c r="AB36" s="11">
        <f t="shared" si="34"/>
        <v>5609.033333333333</v>
      </c>
      <c r="AC36" s="9">
        <f t="shared" si="35"/>
        <v>3.748888020940113</v>
      </c>
      <c r="AD36" s="11">
        <f t="shared" si="36"/>
        <v>1908470.3933333457</v>
      </c>
      <c r="AE36" s="11">
        <f t="shared" si="37"/>
        <v>381694.07866666914</v>
      </c>
      <c r="AF36" s="11">
        <f t="shared" si="38"/>
        <v>617.813951498887</v>
      </c>
      <c r="AG36" s="4">
        <f t="shared" si="39"/>
        <v>0.1101462435295839</v>
      </c>
      <c r="AH36" s="11">
        <f t="shared" si="21"/>
        <v>252.22148952414463</v>
      </c>
      <c r="AI36" s="11">
        <v>20146.2</v>
      </c>
      <c r="AJ36" s="11">
        <v>82498000</v>
      </c>
      <c r="AK36" s="11">
        <v>5</v>
      </c>
      <c r="AL36" s="11">
        <f t="shared" si="22"/>
        <v>4029.2400000000002</v>
      </c>
      <c r="AM36" s="8">
        <f t="shared" si="23"/>
        <v>3.6052231367285037</v>
      </c>
      <c r="AN36" s="11">
        <f t="shared" si="24"/>
        <v>1324125.1119999886</v>
      </c>
      <c r="AO36" s="11">
        <f t="shared" si="25"/>
        <v>331031.27799999714</v>
      </c>
      <c r="AP36" s="11">
        <f t="shared" si="26"/>
        <v>575.3531767531983</v>
      </c>
      <c r="AQ36" s="4">
        <f t="shared" si="27"/>
        <v>0.1427944666371818</v>
      </c>
      <c r="AR36" s="11">
        <f t="shared" si="28"/>
        <v>257.30576285812066</v>
      </c>
      <c r="AS36" s="4">
        <f t="shared" si="29"/>
        <v>1.4427453754313762</v>
      </c>
      <c r="AT36" s="4">
        <f t="shared" si="30"/>
        <v>1.0495478055414917</v>
      </c>
      <c r="AU36" s="4">
        <f t="shared" si="31"/>
        <v>1.087744839560157</v>
      </c>
      <c r="AV36" s="4">
        <f t="shared" si="32"/>
        <v>1.0363938010417337</v>
      </c>
      <c r="AW36" s="11">
        <f t="shared" si="33"/>
        <v>4438.725833333334</v>
      </c>
    </row>
    <row r="37" spans="1:49" ht="12.75">
      <c r="A37" s="4">
        <v>55</v>
      </c>
      <c r="B37" s="4">
        <v>39.2813</v>
      </c>
      <c r="C37" s="10">
        <v>0.000525397</v>
      </c>
      <c r="D37" s="4">
        <f t="shared" si="0"/>
        <v>10.945</v>
      </c>
      <c r="E37" s="4">
        <v>18817.4</v>
      </c>
      <c r="F37" s="11">
        <v>71109200</v>
      </c>
      <c r="G37" s="11">
        <v>5</v>
      </c>
      <c r="H37" s="11">
        <f t="shared" si="1"/>
        <v>3763.4800000000005</v>
      </c>
      <c r="I37" s="8">
        <f t="shared" si="2"/>
        <v>3.575589612435466</v>
      </c>
      <c r="J37" s="11">
        <f t="shared" si="3"/>
        <v>290291.447999984</v>
      </c>
      <c r="K37" s="11">
        <f t="shared" si="4"/>
        <v>72572.861999996</v>
      </c>
      <c r="L37" s="11">
        <f t="shared" si="5"/>
        <v>269.3935077168639</v>
      </c>
      <c r="M37" s="4">
        <f t="shared" si="6"/>
        <v>0.07158095903707841</v>
      </c>
      <c r="N37" s="11">
        <f t="shared" si="7"/>
        <v>120.47643919040436</v>
      </c>
      <c r="O37" s="11">
        <v>20343.6</v>
      </c>
      <c r="P37" s="11">
        <v>83666200</v>
      </c>
      <c r="Q37" s="11">
        <v>5</v>
      </c>
      <c r="R37" s="11">
        <f t="shared" si="8"/>
        <v>4068.72</v>
      </c>
      <c r="S37" s="9">
        <f t="shared" si="9"/>
        <v>3.6094578037291667</v>
      </c>
      <c r="T37" s="11">
        <f t="shared" si="10"/>
        <v>893787.8080000132</v>
      </c>
      <c r="U37" s="11">
        <f t="shared" si="11"/>
        <v>223446.9520000033</v>
      </c>
      <c r="V37" s="11">
        <f t="shared" si="12"/>
        <v>472.70175798277216</v>
      </c>
      <c r="W37" s="11">
        <f t="shared" si="13"/>
        <v>0.11617947609635762</v>
      </c>
      <c r="X37" s="11">
        <f t="shared" si="14"/>
        <v>211.39865278662649</v>
      </c>
      <c r="Y37" s="11">
        <v>32085.9</v>
      </c>
      <c r="Z37" s="11">
        <v>174089000</v>
      </c>
      <c r="AA37" s="11">
        <v>6</v>
      </c>
      <c r="AB37" s="11">
        <f t="shared" si="34"/>
        <v>5347.650000000001</v>
      </c>
      <c r="AC37" s="9">
        <f t="shared" si="35"/>
        <v>3.7281629752461165</v>
      </c>
      <c r="AD37" s="11">
        <f t="shared" si="36"/>
        <v>2504836.8649999797</v>
      </c>
      <c r="AE37" s="11">
        <f t="shared" si="37"/>
        <v>500967.37299999595</v>
      </c>
      <c r="AF37" s="11">
        <f t="shared" si="38"/>
        <v>707.7904866554762</v>
      </c>
      <c r="AG37" s="4">
        <f t="shared" si="39"/>
        <v>0.13235542465484393</v>
      </c>
      <c r="AH37" s="11">
        <f t="shared" si="21"/>
        <v>288.95425618368387</v>
      </c>
      <c r="AI37" s="11">
        <v>19306.2</v>
      </c>
      <c r="AJ37" s="11">
        <v>76186500</v>
      </c>
      <c r="AK37" s="11">
        <v>5</v>
      </c>
      <c r="AL37" s="11">
        <f t="shared" si="22"/>
        <v>3861.2400000000002</v>
      </c>
      <c r="AM37" s="8">
        <f t="shared" si="23"/>
        <v>3.5867267965570453</v>
      </c>
      <c r="AN37" s="11">
        <f t="shared" si="24"/>
        <v>1640628.3119999915</v>
      </c>
      <c r="AO37" s="11">
        <f t="shared" si="25"/>
        <v>410157.0779999979</v>
      </c>
      <c r="AP37" s="11">
        <f t="shared" si="26"/>
        <v>640.4350693083553</v>
      </c>
      <c r="AQ37" s="4">
        <f t="shared" si="27"/>
        <v>0.16586253879799112</v>
      </c>
      <c r="AR37" s="11">
        <f t="shared" si="28"/>
        <v>286.4112700296543</v>
      </c>
      <c r="AS37" s="4">
        <f t="shared" si="29"/>
        <v>1.420932222304888</v>
      </c>
      <c r="AT37" s="4">
        <f t="shared" si="30"/>
        <v>1.0537340336265033</v>
      </c>
      <c r="AU37" s="4">
        <f t="shared" si="31"/>
        <v>1.0811057850712635</v>
      </c>
      <c r="AV37" s="4">
        <f t="shared" si="32"/>
        <v>1.025975958421461</v>
      </c>
      <c r="AW37" s="11">
        <f t="shared" si="33"/>
        <v>4260.272500000001</v>
      </c>
    </row>
    <row r="38" spans="1:49" ht="12.75">
      <c r="A38" s="4">
        <v>60</v>
      </c>
      <c r="B38" s="4">
        <v>42.85</v>
      </c>
      <c r="C38" s="10">
        <v>0.000504702</v>
      </c>
      <c r="D38" s="4">
        <f t="shared" si="0"/>
        <v>11.940000000000001</v>
      </c>
      <c r="E38" s="4">
        <v>17694</v>
      </c>
      <c r="F38" s="11">
        <v>63025600</v>
      </c>
      <c r="G38" s="11">
        <v>5</v>
      </c>
      <c r="H38" s="11">
        <f t="shared" si="1"/>
        <v>3538.8</v>
      </c>
      <c r="I38" s="8">
        <f t="shared" si="2"/>
        <v>3.548856018599423</v>
      </c>
      <c r="J38" s="11">
        <f t="shared" si="3"/>
        <v>410072.799999997</v>
      </c>
      <c r="K38" s="11">
        <f t="shared" si="4"/>
        <v>102518.19999999925</v>
      </c>
      <c r="L38" s="11">
        <f t="shared" si="5"/>
        <v>320.18463423468535</v>
      </c>
      <c r="M38" s="4">
        <f t="shared" si="6"/>
        <v>0.09047830740213782</v>
      </c>
      <c r="N38" s="11">
        <f t="shared" si="7"/>
        <v>143.19092149993256</v>
      </c>
      <c r="O38" s="11">
        <v>19586.8</v>
      </c>
      <c r="P38" s="11">
        <v>77543000</v>
      </c>
      <c r="Q38" s="11">
        <v>5</v>
      </c>
      <c r="R38" s="11">
        <f t="shared" si="8"/>
        <v>3917.3599999999997</v>
      </c>
      <c r="S38" s="9">
        <f t="shared" si="9"/>
        <v>3.592993484447859</v>
      </c>
      <c r="T38" s="11">
        <f t="shared" si="10"/>
        <v>814453.15200001</v>
      </c>
      <c r="U38" s="11">
        <f t="shared" si="11"/>
        <v>203613.2880000025</v>
      </c>
      <c r="V38" s="11">
        <f t="shared" si="12"/>
        <v>451.23529117302263</v>
      </c>
      <c r="W38" s="11">
        <f t="shared" si="13"/>
        <v>0.1151886196757568</v>
      </c>
      <c r="X38" s="11">
        <f t="shared" si="14"/>
        <v>201.7985569819579</v>
      </c>
      <c r="Y38" s="11">
        <v>30835.4</v>
      </c>
      <c r="Z38" s="11">
        <v>161136000</v>
      </c>
      <c r="AA38" s="11">
        <v>6</v>
      </c>
      <c r="AB38" s="11">
        <f t="shared" si="34"/>
        <v>5139.233333333334</v>
      </c>
      <c r="AC38" s="9">
        <f t="shared" si="35"/>
        <v>3.710898336128186</v>
      </c>
      <c r="AD38" s="11">
        <f t="shared" si="36"/>
        <v>2665684.473333329</v>
      </c>
      <c r="AE38" s="11">
        <f t="shared" si="37"/>
        <v>533136.8946666658</v>
      </c>
      <c r="AF38" s="11">
        <f t="shared" si="38"/>
        <v>730.1622385926746</v>
      </c>
      <c r="AG38" s="4">
        <f t="shared" si="39"/>
        <v>0.14207610186850334</v>
      </c>
      <c r="AH38" s="11">
        <f t="shared" si="21"/>
        <v>298.0874856667267</v>
      </c>
      <c r="AI38" s="11">
        <v>18611.6</v>
      </c>
      <c r="AJ38" s="11">
        <v>71109700</v>
      </c>
      <c r="AK38" s="11">
        <v>5</v>
      </c>
      <c r="AL38" s="11">
        <f t="shared" si="22"/>
        <v>3722.3199999999997</v>
      </c>
      <c r="AM38" s="8">
        <f t="shared" si="23"/>
        <v>3.570813705780341</v>
      </c>
      <c r="AN38" s="11">
        <f t="shared" si="24"/>
        <v>1831369.0880000144</v>
      </c>
      <c r="AO38" s="11">
        <f t="shared" si="25"/>
        <v>457842.2720000036</v>
      </c>
      <c r="AP38" s="11">
        <f t="shared" si="26"/>
        <v>676.6404303616534</v>
      </c>
      <c r="AQ38" s="4">
        <f t="shared" si="27"/>
        <v>0.18177922112060582</v>
      </c>
      <c r="AR38" s="11">
        <f t="shared" si="28"/>
        <v>302.6027997226739</v>
      </c>
      <c r="AS38" s="4">
        <f t="shared" si="29"/>
        <v>1.452253117817716</v>
      </c>
      <c r="AT38" s="4">
        <f t="shared" si="30"/>
        <v>1.0523974295600593</v>
      </c>
      <c r="AU38" s="4">
        <f t="shared" si="31"/>
        <v>1.1069741155193848</v>
      </c>
      <c r="AV38" s="4">
        <f t="shared" si="32"/>
        <v>1.0518593873629478</v>
      </c>
      <c r="AW38" s="11">
        <f t="shared" si="33"/>
        <v>4079.4283333333333</v>
      </c>
    </row>
    <row r="39" spans="1:49" ht="12.75">
      <c r="A39" s="4">
        <v>65</v>
      </c>
      <c r="B39" s="4">
        <v>46.64</v>
      </c>
      <c r="C39" s="10">
        <v>0.000481166</v>
      </c>
      <c r="D39" s="4">
        <f t="shared" si="0"/>
        <v>12.935</v>
      </c>
      <c r="E39" s="4">
        <v>13743.8</v>
      </c>
      <c r="F39" s="11">
        <v>47851900</v>
      </c>
      <c r="G39" s="11">
        <v>4</v>
      </c>
      <c r="H39" s="11">
        <f t="shared" si="1"/>
        <v>3435.95</v>
      </c>
      <c r="I39" s="8">
        <f t="shared" si="2"/>
        <v>3.5360468353448593</v>
      </c>
      <c r="J39" s="11">
        <f t="shared" si="3"/>
        <v>628890.390000008</v>
      </c>
      <c r="K39" s="11">
        <f t="shared" si="4"/>
        <v>209630.13000000268</v>
      </c>
      <c r="L39" s="11">
        <f t="shared" si="5"/>
        <v>457.8538303869508</v>
      </c>
      <c r="M39" s="4">
        <f t="shared" si="6"/>
        <v>0.13325392697418495</v>
      </c>
      <c r="N39" s="11">
        <f t="shared" si="7"/>
        <v>228.9269151934754</v>
      </c>
      <c r="O39" s="11">
        <v>19356.3</v>
      </c>
      <c r="P39" s="11">
        <v>75987400</v>
      </c>
      <c r="Q39" s="11">
        <v>5</v>
      </c>
      <c r="R39" s="11">
        <f t="shared" si="8"/>
        <v>3871.2599999999998</v>
      </c>
      <c r="S39" s="9">
        <f t="shared" si="9"/>
        <v>3.5878523402090043</v>
      </c>
      <c r="T39" s="11">
        <f t="shared" si="10"/>
        <v>1054130.0620000064</v>
      </c>
      <c r="U39" s="11">
        <f t="shared" si="11"/>
        <v>263532.5155000016</v>
      </c>
      <c r="V39" s="11">
        <f t="shared" si="12"/>
        <v>513.3541813407207</v>
      </c>
      <c r="W39" s="11">
        <f t="shared" si="13"/>
        <v>0.1326064850567311</v>
      </c>
      <c r="X39" s="11">
        <f t="shared" si="14"/>
        <v>229.57896920232113</v>
      </c>
      <c r="Y39" s="11">
        <v>29934.4</v>
      </c>
      <c r="Z39" s="11">
        <v>152159000</v>
      </c>
      <c r="AA39" s="11">
        <v>6</v>
      </c>
      <c r="AB39" s="11">
        <f t="shared" si="34"/>
        <v>4989.066666666667</v>
      </c>
      <c r="AC39" s="9">
        <f t="shared" si="35"/>
        <v>3.6980193072608927</v>
      </c>
      <c r="AD39" s="11">
        <f t="shared" si="36"/>
        <v>2814282.773333311</v>
      </c>
      <c r="AE39" s="11">
        <f t="shared" si="37"/>
        <v>562856.5546666622</v>
      </c>
      <c r="AF39" s="11">
        <f t="shared" si="38"/>
        <v>750.2376654545293</v>
      </c>
      <c r="AG39" s="4">
        <f t="shared" si="39"/>
        <v>0.15037635605614863</v>
      </c>
      <c r="AH39" s="11">
        <f t="shared" si="21"/>
        <v>306.2832443634112</v>
      </c>
      <c r="AI39" s="11">
        <v>18367.1</v>
      </c>
      <c r="AJ39" s="11">
        <v>69334900</v>
      </c>
      <c r="AK39" s="11">
        <v>5</v>
      </c>
      <c r="AL39" s="11">
        <f t="shared" si="22"/>
        <v>3673.4199999999996</v>
      </c>
      <c r="AM39" s="8">
        <f t="shared" si="23"/>
        <v>3.5650705861875074</v>
      </c>
      <c r="AN39" s="11">
        <f t="shared" si="24"/>
        <v>1864827.5180000067</v>
      </c>
      <c r="AO39" s="11">
        <f t="shared" si="25"/>
        <v>466206.87950000167</v>
      </c>
      <c r="AP39" s="11">
        <f t="shared" si="26"/>
        <v>682.7934383838217</v>
      </c>
      <c r="AQ39" s="4">
        <f t="shared" si="27"/>
        <v>0.18587404608888222</v>
      </c>
      <c r="AR39" s="11">
        <f t="shared" si="28"/>
        <v>305.3545085634079</v>
      </c>
      <c r="AS39" s="4">
        <f t="shared" si="29"/>
        <v>1.4520195773124367</v>
      </c>
      <c r="AT39" s="4">
        <f t="shared" si="30"/>
        <v>1.0538571685241547</v>
      </c>
      <c r="AU39" s="4">
        <f t="shared" si="31"/>
        <v>1.1266927632823527</v>
      </c>
      <c r="AV39" s="4">
        <f t="shared" si="32"/>
        <v>1.0691133456540403</v>
      </c>
      <c r="AW39" s="11">
        <f t="shared" si="33"/>
        <v>3992.424166666666</v>
      </c>
    </row>
    <row r="40" spans="1:49" ht="12.75">
      <c r="A40" s="4">
        <v>70</v>
      </c>
      <c r="B40" s="4">
        <v>50.7889</v>
      </c>
      <c r="C40" s="10">
        <v>0.000455456</v>
      </c>
      <c r="D40" s="4">
        <f t="shared" si="0"/>
        <v>13.930000000000001</v>
      </c>
      <c r="E40" s="4">
        <v>13473.2</v>
      </c>
      <c r="F40" s="11">
        <v>46517800</v>
      </c>
      <c r="G40" s="11">
        <v>4</v>
      </c>
      <c r="H40" s="11">
        <f t="shared" si="1"/>
        <v>3368.3</v>
      </c>
      <c r="I40" s="8">
        <f t="shared" si="2"/>
        <v>3.5274107652926614</v>
      </c>
      <c r="J40" s="11">
        <f t="shared" si="3"/>
        <v>1136020.4399999976</v>
      </c>
      <c r="K40" s="11">
        <f t="shared" si="4"/>
        <v>378673.4799999992</v>
      </c>
      <c r="L40" s="11">
        <f t="shared" si="5"/>
        <v>615.3645098638686</v>
      </c>
      <c r="M40" s="4">
        <f t="shared" si="6"/>
        <v>0.18269290439208757</v>
      </c>
      <c r="N40" s="11">
        <f t="shared" si="7"/>
        <v>307.6822549319343</v>
      </c>
      <c r="O40" s="11">
        <v>19236.7</v>
      </c>
      <c r="P40" s="11">
        <v>75250500</v>
      </c>
      <c r="Q40" s="11">
        <v>5</v>
      </c>
      <c r="R40" s="11">
        <f t="shared" si="8"/>
        <v>3847.34</v>
      </c>
      <c r="S40" s="9">
        <f t="shared" si="9"/>
        <v>3.5851605677986504</v>
      </c>
      <c r="T40" s="11">
        <f t="shared" si="10"/>
        <v>1240374.621999994</v>
      </c>
      <c r="U40" s="11">
        <f t="shared" si="11"/>
        <v>310093.6554999985</v>
      </c>
      <c r="V40" s="11">
        <f t="shared" si="12"/>
        <v>556.8605350534355</v>
      </c>
      <c r="W40" s="11">
        <f t="shared" si="13"/>
        <v>0.1447391015749675</v>
      </c>
      <c r="X40" s="11">
        <f t="shared" si="14"/>
        <v>249.03560207327723</v>
      </c>
      <c r="Y40" s="11">
        <v>29318.7</v>
      </c>
      <c r="Z40" s="11">
        <v>145708000</v>
      </c>
      <c r="AA40" s="11">
        <v>6</v>
      </c>
      <c r="AB40" s="11">
        <f t="shared" si="34"/>
        <v>4886.45</v>
      </c>
      <c r="AC40" s="9">
        <f t="shared" si="35"/>
        <v>3.688993459264056</v>
      </c>
      <c r="AD40" s="11">
        <f t="shared" si="36"/>
        <v>2443638.3849999905</v>
      </c>
      <c r="AE40" s="11">
        <f t="shared" si="37"/>
        <v>488727.6769999981</v>
      </c>
      <c r="AF40" s="11">
        <f t="shared" si="38"/>
        <v>699.0906071461682</v>
      </c>
      <c r="AG40" s="4">
        <f t="shared" si="39"/>
        <v>0.1430671770193429</v>
      </c>
      <c r="AH40" s="11">
        <f t="shared" si="21"/>
        <v>285.40254524676726</v>
      </c>
      <c r="AI40" s="11">
        <v>18567.6</v>
      </c>
      <c r="AJ40" s="11">
        <v>70836800</v>
      </c>
      <c r="AK40" s="11">
        <v>5</v>
      </c>
      <c r="AL40" s="11">
        <f t="shared" si="22"/>
        <v>3713.5199999999995</v>
      </c>
      <c r="AM40" s="8">
        <f t="shared" si="23"/>
        <v>3.5697857672488555</v>
      </c>
      <c r="AN40" s="11">
        <f t="shared" si="24"/>
        <v>1885646.0480000079</v>
      </c>
      <c r="AO40" s="11">
        <f t="shared" si="25"/>
        <v>471411.51200000197</v>
      </c>
      <c r="AP40" s="11">
        <f t="shared" si="26"/>
        <v>686.5941392118068</v>
      </c>
      <c r="AQ40" s="4">
        <f t="shared" si="27"/>
        <v>0.1848903841131344</v>
      </c>
      <c r="AR40" s="11">
        <f t="shared" si="28"/>
        <v>307.0542336461108</v>
      </c>
      <c r="AS40" s="4">
        <f t="shared" si="29"/>
        <v>1.4507169788914287</v>
      </c>
      <c r="AT40" s="4">
        <f t="shared" si="30"/>
        <v>1.0360358904758828</v>
      </c>
      <c r="AU40" s="4">
        <f t="shared" si="31"/>
        <v>1.1422201110352403</v>
      </c>
      <c r="AV40" s="4">
        <f t="shared" si="32"/>
        <v>1.102490870765668</v>
      </c>
      <c r="AW40" s="11">
        <f t="shared" si="33"/>
        <v>3953.9025</v>
      </c>
    </row>
    <row r="41" spans="1:49" ht="12.75">
      <c r="A41" s="4">
        <v>75</v>
      </c>
      <c r="B41" s="4">
        <v>54.8951</v>
      </c>
      <c r="C41" s="10">
        <v>0.000430244</v>
      </c>
      <c r="D41" s="4">
        <f t="shared" si="0"/>
        <v>14.925</v>
      </c>
      <c r="E41" s="4">
        <v>13342</v>
      </c>
      <c r="F41" s="11">
        <v>45936300</v>
      </c>
      <c r="G41" s="11">
        <v>4</v>
      </c>
      <c r="H41" s="11">
        <f t="shared" si="1"/>
        <v>3335.5</v>
      </c>
      <c r="I41" s="8">
        <f t="shared" si="2"/>
        <v>3.523160944988602</v>
      </c>
      <c r="J41" s="11">
        <f t="shared" si="3"/>
        <v>1434059</v>
      </c>
      <c r="K41" s="11">
        <f t="shared" si="4"/>
        <v>478019.6666666667</v>
      </c>
      <c r="L41" s="11">
        <f t="shared" si="5"/>
        <v>691.3896634074498</v>
      </c>
      <c r="M41" s="4">
        <f t="shared" si="6"/>
        <v>0.20728216561458546</v>
      </c>
      <c r="N41" s="11">
        <f t="shared" si="7"/>
        <v>345.6948317037249</v>
      </c>
      <c r="O41" s="11">
        <v>18888.8</v>
      </c>
      <c r="P41" s="11">
        <v>72663800</v>
      </c>
      <c r="Q41" s="11">
        <v>5</v>
      </c>
      <c r="R41" s="11">
        <f t="shared" si="8"/>
        <v>3777.7599999999998</v>
      </c>
      <c r="S41" s="9">
        <f t="shared" si="9"/>
        <v>3.577234363859383</v>
      </c>
      <c r="T41" s="11">
        <f t="shared" si="10"/>
        <v>1306446.9120000005</v>
      </c>
      <c r="U41" s="11">
        <f t="shared" si="11"/>
        <v>326611.7280000001</v>
      </c>
      <c r="V41" s="11">
        <f t="shared" si="12"/>
        <v>571.4995433069042</v>
      </c>
      <c r="W41" s="11">
        <f t="shared" si="13"/>
        <v>0.15128000278125245</v>
      </c>
      <c r="X41" s="11">
        <f t="shared" si="14"/>
        <v>255.58236558886455</v>
      </c>
      <c r="Y41" s="11">
        <v>28839.4</v>
      </c>
      <c r="Z41" s="11">
        <v>140133000</v>
      </c>
      <c r="AA41" s="11">
        <v>6</v>
      </c>
      <c r="AB41" s="11">
        <f t="shared" si="34"/>
        <v>4806.566666666667</v>
      </c>
      <c r="AC41" s="9">
        <f t="shared" si="35"/>
        <v>3.6818349703170155</v>
      </c>
      <c r="AD41" s="11">
        <f t="shared" si="36"/>
        <v>1514501.273333311</v>
      </c>
      <c r="AE41" s="11">
        <f t="shared" si="37"/>
        <v>302900.2546666622</v>
      </c>
      <c r="AF41" s="11">
        <f t="shared" si="38"/>
        <v>550.3637475948631</v>
      </c>
      <c r="AG41" s="4">
        <f t="shared" si="39"/>
        <v>0.11450246834431987</v>
      </c>
      <c r="AH41" s="11">
        <f t="shared" si="21"/>
        <v>224.68505908888787</v>
      </c>
      <c r="AI41" s="11">
        <v>18504.5</v>
      </c>
      <c r="AJ41" s="11">
        <v>70590800</v>
      </c>
      <c r="AK41" s="11">
        <v>5</v>
      </c>
      <c r="AL41" s="11">
        <f t="shared" si="22"/>
        <v>3700.9</v>
      </c>
      <c r="AM41" s="8">
        <f t="shared" si="23"/>
        <v>3.568307350419368</v>
      </c>
      <c r="AN41" s="11">
        <f t="shared" si="24"/>
        <v>2107495.950000003</v>
      </c>
      <c r="AO41" s="11">
        <f t="shared" si="25"/>
        <v>526873.9875000007</v>
      </c>
      <c r="AP41" s="11">
        <f t="shared" si="26"/>
        <v>725.8608596005165</v>
      </c>
      <c r="AQ41" s="4">
        <f t="shared" si="27"/>
        <v>0.19613090318585114</v>
      </c>
      <c r="AR41" s="11">
        <f t="shared" si="28"/>
        <v>324.6148448546371</v>
      </c>
      <c r="AS41" s="4">
        <f t="shared" si="29"/>
        <v>1.4410333283365813</v>
      </c>
      <c r="AT41" s="4">
        <f t="shared" si="30"/>
        <v>1.0207679213164365</v>
      </c>
      <c r="AU41" s="4">
        <f t="shared" si="31"/>
        <v>1.1325918153200418</v>
      </c>
      <c r="AV41" s="4">
        <f t="shared" si="32"/>
        <v>1.1095487932843653</v>
      </c>
      <c r="AW41" s="11">
        <f t="shared" si="33"/>
        <v>3905.181666666667</v>
      </c>
    </row>
    <row r="42" spans="1:49" ht="12.75">
      <c r="A42" s="4">
        <v>80</v>
      </c>
      <c r="B42" s="4">
        <v>58.7683</v>
      </c>
      <c r="C42" s="10">
        <v>0.000406462</v>
      </c>
      <c r="D42" s="4">
        <f t="shared" si="0"/>
        <v>15.920000000000002</v>
      </c>
      <c r="E42" s="4">
        <v>12702.1</v>
      </c>
      <c r="F42" s="11">
        <v>41429200</v>
      </c>
      <c r="G42" s="11">
        <v>4</v>
      </c>
      <c r="H42" s="11">
        <f t="shared" si="1"/>
        <v>3175.525</v>
      </c>
      <c r="I42" s="8">
        <f t="shared" si="2"/>
        <v>3.501815536164783</v>
      </c>
      <c r="J42" s="11">
        <f t="shared" si="3"/>
        <v>1093363.897500001</v>
      </c>
      <c r="K42" s="11">
        <f t="shared" si="4"/>
        <v>364454.6325000003</v>
      </c>
      <c r="L42" s="11">
        <f t="shared" si="5"/>
        <v>603.7007806024441</v>
      </c>
      <c r="M42" s="4">
        <f t="shared" si="6"/>
        <v>0.19011054254097953</v>
      </c>
      <c r="N42" s="11">
        <f t="shared" si="7"/>
        <v>301.85039030122203</v>
      </c>
      <c r="O42" s="11">
        <v>18638.3</v>
      </c>
      <c r="P42" s="11">
        <v>71342600</v>
      </c>
      <c r="Q42" s="11">
        <v>5</v>
      </c>
      <c r="R42" s="11">
        <f t="shared" si="8"/>
        <v>3727.66</v>
      </c>
      <c r="S42" s="9">
        <f t="shared" si="9"/>
        <v>3.5714362934733375</v>
      </c>
      <c r="T42" s="11">
        <f t="shared" si="10"/>
        <v>1865354.6220000088</v>
      </c>
      <c r="U42" s="11">
        <f t="shared" si="11"/>
        <v>466338.6555000022</v>
      </c>
      <c r="V42" s="11">
        <f t="shared" si="12"/>
        <v>682.8899292711836</v>
      </c>
      <c r="W42" s="11">
        <f t="shared" si="13"/>
        <v>0.18319533682556446</v>
      </c>
      <c r="X42" s="11">
        <f t="shared" si="14"/>
        <v>305.397660600078</v>
      </c>
      <c r="Y42" s="11">
        <v>28356.7</v>
      </c>
      <c r="Z42" s="11">
        <v>135006000</v>
      </c>
      <c r="AA42" s="11">
        <v>6</v>
      </c>
      <c r="AB42" s="11">
        <f t="shared" si="34"/>
        <v>4726.116666666667</v>
      </c>
      <c r="AC42" s="9">
        <f t="shared" si="35"/>
        <v>3.674504438215557</v>
      </c>
      <c r="AD42" s="11">
        <f t="shared" si="36"/>
        <v>988927.5183333308</v>
      </c>
      <c r="AE42" s="11">
        <f t="shared" si="37"/>
        <v>197785.50366666616</v>
      </c>
      <c r="AF42" s="11">
        <f t="shared" si="38"/>
        <v>444.7308215838724</v>
      </c>
      <c r="AG42" s="4">
        <f t="shared" si="39"/>
        <v>0.0941006862400503</v>
      </c>
      <c r="AH42" s="11">
        <f t="shared" si="21"/>
        <v>181.5605976282052</v>
      </c>
      <c r="AI42" s="11">
        <v>18378.2</v>
      </c>
      <c r="AJ42" s="11">
        <v>69937300</v>
      </c>
      <c r="AK42" s="11">
        <v>5</v>
      </c>
      <c r="AL42" s="11">
        <f t="shared" si="22"/>
        <v>3675.6400000000003</v>
      </c>
      <c r="AM42" s="8">
        <f t="shared" si="23"/>
        <v>3.5653329690716182</v>
      </c>
      <c r="AN42" s="11">
        <f t="shared" si="24"/>
        <v>2385652.951999992</v>
      </c>
      <c r="AO42" s="11">
        <f t="shared" si="25"/>
        <v>596413.237999998</v>
      </c>
      <c r="AP42" s="11">
        <f t="shared" si="26"/>
        <v>772.277953848223</v>
      </c>
      <c r="AQ42" s="4">
        <f t="shared" si="27"/>
        <v>0.21010707083615993</v>
      </c>
      <c r="AR42" s="11">
        <f t="shared" si="28"/>
        <v>345.37320046581436</v>
      </c>
      <c r="AS42" s="4">
        <f t="shared" si="29"/>
        <v>1.4882945864594568</v>
      </c>
      <c r="AT42" s="4">
        <f t="shared" si="30"/>
        <v>1.0141526373638332</v>
      </c>
      <c r="AU42" s="4">
        <f t="shared" si="31"/>
        <v>1.173872036907283</v>
      </c>
      <c r="AV42" s="4">
        <f t="shared" si="32"/>
        <v>1.1574904936978925</v>
      </c>
      <c r="AW42" s="11">
        <f t="shared" si="33"/>
        <v>3826.2354166666664</v>
      </c>
    </row>
    <row r="43" spans="1:49" ht="12.75">
      <c r="A43" s="4">
        <v>85</v>
      </c>
      <c r="B43" s="4">
        <v>62.9145</v>
      </c>
      <c r="C43" s="10">
        <v>0.000380801</v>
      </c>
      <c r="D43" s="4">
        <f t="shared" si="0"/>
        <v>16.915</v>
      </c>
      <c r="E43" s="4">
        <v>12278.3</v>
      </c>
      <c r="F43" s="11">
        <v>38599100</v>
      </c>
      <c r="G43" s="11">
        <v>4</v>
      </c>
      <c r="H43" s="11">
        <f t="shared" si="1"/>
        <v>3069.575</v>
      </c>
      <c r="I43" s="8">
        <f t="shared" si="2"/>
        <v>3.487078249114986</v>
      </c>
      <c r="J43" s="11">
        <f t="shared" si="3"/>
        <v>909937.2775000036</v>
      </c>
      <c r="K43" s="11">
        <f t="shared" si="4"/>
        <v>303312.4258333345</v>
      </c>
      <c r="L43" s="11">
        <f t="shared" si="5"/>
        <v>550.7380737095762</v>
      </c>
      <c r="M43" s="4">
        <f t="shared" si="6"/>
        <v>0.1794183473964885</v>
      </c>
      <c r="N43" s="11">
        <f t="shared" si="7"/>
        <v>275.3690368547881</v>
      </c>
      <c r="O43" s="11">
        <v>15068.9</v>
      </c>
      <c r="P43" s="11">
        <v>59512700</v>
      </c>
      <c r="Q43" s="11">
        <v>4</v>
      </c>
      <c r="R43" s="11">
        <f t="shared" si="8"/>
        <v>3767.225</v>
      </c>
      <c r="S43" s="9">
        <f t="shared" si="9"/>
        <v>3.5760215595025207</v>
      </c>
      <c r="T43" s="11">
        <f t="shared" si="10"/>
        <v>2744763.1975000054</v>
      </c>
      <c r="U43" s="11">
        <f t="shared" si="11"/>
        <v>914921.0658333352</v>
      </c>
      <c r="V43" s="11">
        <f t="shared" si="12"/>
        <v>956.5150630457082</v>
      </c>
      <c r="W43" s="11">
        <f t="shared" si="13"/>
        <v>0.2539044158619961</v>
      </c>
      <c r="X43" s="11">
        <f t="shared" si="14"/>
        <v>478.2575315228541</v>
      </c>
      <c r="Y43" s="11">
        <v>28325.3</v>
      </c>
      <c r="Z43" s="11">
        <v>134720000</v>
      </c>
      <c r="AA43" s="11">
        <v>6</v>
      </c>
      <c r="AB43" s="11">
        <f t="shared" si="34"/>
        <v>4720.883333333333</v>
      </c>
      <c r="AC43" s="9">
        <f t="shared" si="35"/>
        <v>3.674023267892466</v>
      </c>
      <c r="AD43" s="11">
        <f t="shared" si="36"/>
        <v>999563.3183333427</v>
      </c>
      <c r="AE43" s="11">
        <f t="shared" si="37"/>
        <v>199912.66366666852</v>
      </c>
      <c r="AF43" s="11">
        <f t="shared" si="38"/>
        <v>447.11593984856825</v>
      </c>
      <c r="AG43" s="4">
        <f t="shared" si="39"/>
        <v>0.09471022863275622</v>
      </c>
      <c r="AH43" s="11">
        <f t="shared" si="21"/>
        <v>182.53431808232142</v>
      </c>
      <c r="AI43" s="11">
        <v>18365.7</v>
      </c>
      <c r="AJ43" s="11">
        <v>69924000</v>
      </c>
      <c r="AK43" s="11">
        <v>5</v>
      </c>
      <c r="AL43" s="11">
        <f t="shared" si="22"/>
        <v>3673.1400000000003</v>
      </c>
      <c r="AM43" s="8">
        <f t="shared" si="23"/>
        <v>3.5650374815902564</v>
      </c>
      <c r="AN43" s="11">
        <f t="shared" si="24"/>
        <v>2464212.701999992</v>
      </c>
      <c r="AO43" s="11">
        <f t="shared" si="25"/>
        <v>616053.175499998</v>
      </c>
      <c r="AP43" s="11">
        <f t="shared" si="26"/>
        <v>784.8905500131837</v>
      </c>
      <c r="AQ43" s="4">
        <f t="shared" si="27"/>
        <v>0.21368381004077808</v>
      </c>
      <c r="AR43" s="11">
        <f t="shared" si="28"/>
        <v>351.0137249453354</v>
      </c>
      <c r="AS43" s="4">
        <f t="shared" si="29"/>
        <v>1.5379599238765411</v>
      </c>
      <c r="AT43" s="4">
        <f t="shared" si="30"/>
        <v>1.0256143245288771</v>
      </c>
      <c r="AU43" s="4">
        <f t="shared" si="31"/>
        <v>1.2272790207113362</v>
      </c>
      <c r="AV43" s="4">
        <f t="shared" si="32"/>
        <v>1.1966281977146676</v>
      </c>
      <c r="AW43" s="11">
        <f t="shared" si="33"/>
        <v>3807.7058333333334</v>
      </c>
    </row>
    <row r="44" spans="1:49" ht="12.75">
      <c r="A44" s="4">
        <v>90</v>
      </c>
      <c r="B44" s="4">
        <v>67.6747</v>
      </c>
      <c r="C44" s="10">
        <v>0.00035124</v>
      </c>
      <c r="D44" s="4">
        <f t="shared" si="0"/>
        <v>17.91</v>
      </c>
      <c r="E44" s="4">
        <v>6717.96</v>
      </c>
      <c r="F44" s="11">
        <v>23153900</v>
      </c>
      <c r="G44" s="11">
        <v>2</v>
      </c>
      <c r="H44" s="11">
        <f t="shared" si="1"/>
        <v>3358.98</v>
      </c>
      <c r="I44" s="8">
        <f t="shared" si="2"/>
        <v>3.5262074179781644</v>
      </c>
      <c r="J44" s="11">
        <f t="shared" si="3"/>
        <v>588406.7192000002</v>
      </c>
      <c r="K44" s="11">
        <f t="shared" si="4"/>
        <v>588406.7192000002</v>
      </c>
      <c r="L44" s="11">
        <f t="shared" si="5"/>
        <v>767.0767361874562</v>
      </c>
      <c r="M44" s="4">
        <f t="shared" si="6"/>
        <v>0.22836597305951692</v>
      </c>
      <c r="N44" s="11">
        <f t="shared" si="7"/>
        <v>542.4051618485946</v>
      </c>
      <c r="O44" s="11">
        <v>14891.2</v>
      </c>
      <c r="P44" s="11">
        <v>58971500</v>
      </c>
      <c r="Q44" s="11">
        <v>4</v>
      </c>
      <c r="R44" s="11">
        <f t="shared" si="8"/>
        <v>3722.8</v>
      </c>
      <c r="S44" s="9">
        <f t="shared" si="9"/>
        <v>3.5708697052408205</v>
      </c>
      <c r="T44" s="11">
        <f t="shared" si="10"/>
        <v>3534540.639999993</v>
      </c>
      <c r="U44" s="11">
        <f t="shared" si="11"/>
        <v>1178180.213333331</v>
      </c>
      <c r="V44" s="11">
        <f t="shared" si="12"/>
        <v>1085.4401012185476</v>
      </c>
      <c r="W44" s="11">
        <f t="shared" si="13"/>
        <v>0.29156551553093035</v>
      </c>
      <c r="X44" s="11">
        <f t="shared" si="14"/>
        <v>542.7200506092738</v>
      </c>
      <c r="Y44" s="11">
        <v>28300.3</v>
      </c>
      <c r="Z44" s="11">
        <v>134595000</v>
      </c>
      <c r="AA44" s="11">
        <v>6</v>
      </c>
      <c r="AB44" s="11">
        <f t="shared" si="34"/>
        <v>4716.716666666666</v>
      </c>
      <c r="AC44" s="9">
        <f t="shared" si="35"/>
        <v>3.673639788944675</v>
      </c>
      <c r="AD44" s="11">
        <f t="shared" si="36"/>
        <v>1110503.3183333427</v>
      </c>
      <c r="AE44" s="11">
        <f t="shared" si="37"/>
        <v>222100.66366666852</v>
      </c>
      <c r="AF44" s="11">
        <f t="shared" si="38"/>
        <v>471.275570835863</v>
      </c>
      <c r="AG44" s="4">
        <f t="shared" si="39"/>
        <v>0.0999160229755578</v>
      </c>
      <c r="AH44" s="11">
        <f t="shared" si="21"/>
        <v>192.39744613112225</v>
      </c>
      <c r="AI44" s="11">
        <v>14944.3</v>
      </c>
      <c r="AJ44" s="11">
        <v>59842300</v>
      </c>
      <c r="AK44" s="11">
        <v>4</v>
      </c>
      <c r="AL44" s="11">
        <f t="shared" si="22"/>
        <v>3736.075</v>
      </c>
      <c r="AM44" s="8">
        <f t="shared" si="23"/>
        <v>3.5724155859090208</v>
      </c>
      <c r="AN44" s="11">
        <f t="shared" si="24"/>
        <v>4009274.377500005</v>
      </c>
      <c r="AO44" s="11">
        <f t="shared" si="25"/>
        <v>1336424.7925000016</v>
      </c>
      <c r="AP44" s="11">
        <f t="shared" si="26"/>
        <v>1156.0384044226219</v>
      </c>
      <c r="AQ44" s="4">
        <f t="shared" si="27"/>
        <v>0.30942590938956577</v>
      </c>
      <c r="AR44" s="11">
        <f t="shared" si="28"/>
        <v>578.0192022113109</v>
      </c>
      <c r="AS44" s="4">
        <f t="shared" si="29"/>
        <v>1.4042110005616784</v>
      </c>
      <c r="AT44" s="4">
        <f t="shared" si="30"/>
        <v>0.9964468058055581</v>
      </c>
      <c r="AU44" s="4">
        <f t="shared" si="31"/>
        <v>1.1083126425283867</v>
      </c>
      <c r="AV44" s="4">
        <f t="shared" si="32"/>
        <v>1.1122647351279258</v>
      </c>
      <c r="AW44" s="11">
        <f t="shared" si="33"/>
        <v>3883.6429166666667</v>
      </c>
    </row>
    <row r="45" spans="1:49" ht="12.75">
      <c r="A45" s="4">
        <v>95</v>
      </c>
      <c r="B45" s="4">
        <v>72.6892</v>
      </c>
      <c r="C45" s="10">
        <v>0.000318567</v>
      </c>
      <c r="D45" s="4">
        <f t="shared" si="0"/>
        <v>18.905</v>
      </c>
      <c r="E45" s="6"/>
      <c r="F45" s="6"/>
      <c r="G45" s="6"/>
      <c r="H45" s="6"/>
      <c r="I45" s="6"/>
      <c r="J45" s="6"/>
      <c r="K45" s="6"/>
      <c r="L45" s="6"/>
      <c r="M45" s="6"/>
      <c r="N45" s="12"/>
      <c r="O45" s="11">
        <v>11949.4</v>
      </c>
      <c r="P45" s="11">
        <v>51060200</v>
      </c>
      <c r="Q45" s="11">
        <v>3</v>
      </c>
      <c r="R45" s="11">
        <f t="shared" si="8"/>
        <v>3983.133333333333</v>
      </c>
      <c r="S45" s="9">
        <f t="shared" si="9"/>
        <v>3.600224844436374</v>
      </c>
      <c r="T45" s="11">
        <f t="shared" si="10"/>
        <v>3464146.5466666743</v>
      </c>
      <c r="U45" s="11">
        <f t="shared" si="11"/>
        <v>1732073.2733333372</v>
      </c>
      <c r="V45" s="11">
        <f t="shared" si="12"/>
        <v>1316.0825480695871</v>
      </c>
      <c r="W45" s="11">
        <f t="shared" si="13"/>
        <v>0.330413882220761</v>
      </c>
      <c r="X45" s="11">
        <f t="shared" si="14"/>
        <v>759.8406134037448</v>
      </c>
      <c r="Y45" s="11">
        <v>29077.5</v>
      </c>
      <c r="Z45" s="11">
        <v>143058000</v>
      </c>
      <c r="AA45" s="11">
        <v>6</v>
      </c>
      <c r="AB45" s="11">
        <f t="shared" si="34"/>
        <v>4846.25</v>
      </c>
      <c r="AC45" s="9">
        <f t="shared" si="35"/>
        <v>3.6854058140152666</v>
      </c>
      <c r="AD45" s="11">
        <f t="shared" si="36"/>
        <v>2141165.625</v>
      </c>
      <c r="AE45" s="11">
        <f t="shared" si="37"/>
        <v>428233.125</v>
      </c>
      <c r="AF45" s="11">
        <f t="shared" si="38"/>
        <v>654.3952360767918</v>
      </c>
      <c r="AG45" s="4">
        <f t="shared" si="39"/>
        <v>0.13503125841151237</v>
      </c>
      <c r="AH45" s="11">
        <f t="shared" si="21"/>
        <v>267.1557364160463</v>
      </c>
      <c r="AI45" s="11">
        <v>13617.6</v>
      </c>
      <c r="AJ45" s="11">
        <v>66738600</v>
      </c>
      <c r="AK45" s="11">
        <v>3</v>
      </c>
      <c r="AL45" s="11">
        <f t="shared" si="22"/>
        <v>4539.2</v>
      </c>
      <c r="AM45" s="8">
        <f t="shared" si="23"/>
        <v>3.656979318451777</v>
      </c>
      <c r="AN45" s="11">
        <f t="shared" si="24"/>
        <v>4925590.079999991</v>
      </c>
      <c r="AO45" s="11">
        <f t="shared" si="25"/>
        <v>2462795.0399999954</v>
      </c>
      <c r="AP45" s="11">
        <f t="shared" si="26"/>
        <v>1569.3294873926238</v>
      </c>
      <c r="AQ45" s="4">
        <f t="shared" si="27"/>
        <v>0.34572820924229464</v>
      </c>
      <c r="AR45" s="11">
        <f t="shared" si="28"/>
        <v>906.0528019933488</v>
      </c>
      <c r="AS45" s="6"/>
      <c r="AT45" s="4">
        <f t="shared" si="30"/>
        <v>0.8774967688873223</v>
      </c>
      <c r="AU45" s="6"/>
      <c r="AV45" s="6"/>
      <c r="AW45" s="11">
        <f t="shared" si="33"/>
        <v>4456.194444444444</v>
      </c>
    </row>
    <row r="46" spans="1:49" ht="12.75">
      <c r="A46" s="4">
        <v>100</v>
      </c>
      <c r="B46" s="4">
        <v>77.9739</v>
      </c>
      <c r="C46" s="10">
        <v>0.000282737</v>
      </c>
      <c r="D46" s="4">
        <f t="shared" si="0"/>
        <v>19.900000000000002</v>
      </c>
      <c r="E46" s="6"/>
      <c r="F46" s="6"/>
      <c r="G46" s="6"/>
      <c r="H46" s="6"/>
      <c r="I46" s="6"/>
      <c r="J46" s="6"/>
      <c r="K46" s="6"/>
      <c r="L46" s="6"/>
      <c r="M46" s="6"/>
      <c r="N46" s="12"/>
      <c r="O46" s="11">
        <v>6454.4</v>
      </c>
      <c r="P46" s="11">
        <v>21292800</v>
      </c>
      <c r="Q46" s="11">
        <v>2</v>
      </c>
      <c r="R46" s="11">
        <f t="shared" si="8"/>
        <v>3227.2</v>
      </c>
      <c r="S46" s="9">
        <f t="shared" si="9"/>
        <v>3.5088258808686903</v>
      </c>
      <c r="T46" s="11">
        <f t="shared" si="10"/>
        <v>463160.320000004</v>
      </c>
      <c r="U46" s="11">
        <f t="shared" si="11"/>
        <v>463160.320000004</v>
      </c>
      <c r="V46" s="11">
        <f t="shared" si="12"/>
        <v>680.5588291984786</v>
      </c>
      <c r="W46" s="11">
        <f t="shared" si="13"/>
        <v>0.21088213596878988</v>
      </c>
      <c r="X46" s="11">
        <f t="shared" si="14"/>
        <v>481.2277631226216</v>
      </c>
      <c r="Y46" s="11">
        <v>26169.4</v>
      </c>
      <c r="Z46" s="11">
        <v>141332000</v>
      </c>
      <c r="AA46" s="11">
        <v>5</v>
      </c>
      <c r="AB46" s="11">
        <f t="shared" si="34"/>
        <v>5233.88</v>
      </c>
      <c r="AC46" s="9">
        <f t="shared" si="35"/>
        <v>3.718823761113327</v>
      </c>
      <c r="AD46" s="11">
        <f t="shared" si="36"/>
        <v>4364500.727999985</v>
      </c>
      <c r="AE46" s="11">
        <f t="shared" si="37"/>
        <v>1091125.1819999963</v>
      </c>
      <c r="AF46" s="11">
        <f t="shared" si="38"/>
        <v>1044.5693763460597</v>
      </c>
      <c r="AG46" s="4">
        <f t="shared" si="39"/>
        <v>0.1995783962081782</v>
      </c>
      <c r="AH46" s="11">
        <f t="shared" si="21"/>
        <v>467.14562654487</v>
      </c>
      <c r="AI46" s="12"/>
      <c r="AJ46" s="12"/>
      <c r="AK46" s="12"/>
      <c r="AL46" s="12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2.75">
      <c r="A47" s="4">
        <v>105</v>
      </c>
      <c r="B47" s="4">
        <v>84.3846</v>
      </c>
      <c r="C47" s="10">
        <v>0.000240325</v>
      </c>
      <c r="D47" s="4">
        <f t="shared" si="0"/>
        <v>20.895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2"/>
      <c r="U47" s="12"/>
      <c r="V47" s="12"/>
      <c r="W47" s="12"/>
      <c r="X47" s="12"/>
      <c r="Y47" s="11">
        <v>19625.7</v>
      </c>
      <c r="Z47" s="11">
        <v>96858600</v>
      </c>
      <c r="AA47" s="11">
        <v>4</v>
      </c>
      <c r="AB47" s="11">
        <f t="shared" si="34"/>
        <v>4906.425</v>
      </c>
      <c r="AC47" s="9">
        <f t="shared" si="35"/>
        <v>3.690765164571656</v>
      </c>
      <c r="AD47" s="11">
        <f t="shared" si="36"/>
        <v>566574.8774999976</v>
      </c>
      <c r="AE47" s="11">
        <f t="shared" si="37"/>
        <v>188858.2924999992</v>
      </c>
      <c r="AF47" s="11">
        <f t="shared" si="38"/>
        <v>434.5782927160527</v>
      </c>
      <c r="AG47" s="4">
        <f t="shared" si="39"/>
        <v>0.0885733080024769</v>
      </c>
      <c r="AH47" s="11">
        <f t="shared" si="21"/>
        <v>217.28914635802636</v>
      </c>
      <c r="AI47" s="12"/>
      <c r="AJ47" s="12"/>
      <c r="AK47" s="12"/>
      <c r="AL47" s="12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2.75">
      <c r="A48" s="4">
        <v>110</v>
      </c>
      <c r="B48" s="4">
        <v>91.3462</v>
      </c>
      <c r="C48" s="10">
        <v>0.000193692</v>
      </c>
      <c r="D48" s="4">
        <f t="shared" si="0"/>
        <v>21.89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12"/>
      <c r="U48" s="12"/>
      <c r="V48" s="12"/>
      <c r="W48" s="12"/>
      <c r="X48" s="12"/>
      <c r="Y48" s="11">
        <v>10381.3</v>
      </c>
      <c r="Z48" s="11">
        <v>54286000</v>
      </c>
      <c r="AA48" s="11">
        <v>2</v>
      </c>
      <c r="AB48" s="11">
        <f t="shared" si="34"/>
        <v>5190.65</v>
      </c>
      <c r="AC48" s="9">
        <f t="shared" si="35"/>
        <v>3.7152217458518306</v>
      </c>
      <c r="AD48" s="11">
        <f t="shared" si="36"/>
        <v>400305.15500000864</v>
      </c>
      <c r="AE48" s="11">
        <f t="shared" si="37"/>
        <v>400305.15500000864</v>
      </c>
      <c r="AF48" s="11">
        <f t="shared" si="38"/>
        <v>632.6967322501426</v>
      </c>
      <c r="AG48" s="4">
        <f t="shared" si="39"/>
        <v>0.12189161901691362</v>
      </c>
      <c r="AH48" s="11">
        <f t="shared" si="21"/>
        <v>447.38414980864525</v>
      </c>
      <c r="AI48" s="12"/>
      <c r="AJ48" s="12"/>
      <c r="AK48" s="12"/>
      <c r="AL48" s="12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2.75">
      <c r="A49" s="4">
        <v>115</v>
      </c>
      <c r="B49" s="4">
        <v>99.0385</v>
      </c>
      <c r="C49" s="10">
        <v>0.000137077</v>
      </c>
      <c r="D49" s="4">
        <f t="shared" si="0"/>
        <v>22.885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2.75">
      <c r="A50" s="4">
        <v>120</v>
      </c>
      <c r="B50" s="4">
        <v>106.731</v>
      </c>
      <c r="C50" s="10">
        <v>8.04615E-05</v>
      </c>
      <c r="D50" s="4">
        <f t="shared" si="0"/>
        <v>23.880000000000003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2.75">
      <c r="A51" s="2" t="s">
        <v>7</v>
      </c>
      <c r="B51" s="2" t="s">
        <v>7</v>
      </c>
      <c r="C51" s="2" t="s">
        <v>7</v>
      </c>
      <c r="D51" s="2" t="s">
        <v>7</v>
      </c>
      <c r="E51" s="2" t="s">
        <v>7</v>
      </c>
      <c r="F51" s="2" t="s">
        <v>7</v>
      </c>
      <c r="G51" s="2" t="s">
        <v>7</v>
      </c>
      <c r="H51" s="2" t="s">
        <v>7</v>
      </c>
      <c r="I51" s="2" t="s">
        <v>7</v>
      </c>
      <c r="J51" s="2" t="s">
        <v>7</v>
      </c>
      <c r="K51" s="2" t="s">
        <v>7</v>
      </c>
      <c r="L51" s="2" t="s">
        <v>7</v>
      </c>
      <c r="M51" s="2" t="s">
        <v>7</v>
      </c>
      <c r="N51" s="2" t="s">
        <v>7</v>
      </c>
      <c r="O51" s="2" t="s">
        <v>7</v>
      </c>
      <c r="P51" s="2" t="s">
        <v>7</v>
      </c>
      <c r="Q51" s="2" t="s">
        <v>7</v>
      </c>
      <c r="R51" s="2" t="s">
        <v>7</v>
      </c>
      <c r="S51" s="2" t="s">
        <v>7</v>
      </c>
      <c r="T51" s="2" t="s">
        <v>7</v>
      </c>
      <c r="U51" s="2" t="s">
        <v>7</v>
      </c>
      <c r="V51" s="2" t="s">
        <v>7</v>
      </c>
      <c r="W51" s="2" t="s">
        <v>7</v>
      </c>
      <c r="X51" s="2" t="s">
        <v>7</v>
      </c>
      <c r="Y51" s="2" t="s">
        <v>7</v>
      </c>
      <c r="Z51" s="2" t="s">
        <v>7</v>
      </c>
      <c r="AA51" s="2" t="s">
        <v>7</v>
      </c>
      <c r="AB51" s="2" t="s">
        <v>7</v>
      </c>
      <c r="AC51" s="2" t="s">
        <v>7</v>
      </c>
      <c r="AD51" s="2" t="s">
        <v>7</v>
      </c>
      <c r="AE51" s="2" t="s">
        <v>7</v>
      </c>
      <c r="AF51" s="2" t="s">
        <v>7</v>
      </c>
      <c r="AG51" s="2" t="s">
        <v>7</v>
      </c>
      <c r="AH51" s="2" t="s">
        <v>7</v>
      </c>
      <c r="AI51" s="2" t="s">
        <v>7</v>
      </c>
      <c r="AJ51" s="2" t="s">
        <v>7</v>
      </c>
      <c r="AK51" s="2" t="s">
        <v>7</v>
      </c>
      <c r="AL51" s="2" t="s">
        <v>7</v>
      </c>
      <c r="AM51" s="2" t="s">
        <v>7</v>
      </c>
      <c r="AN51" s="2" t="s">
        <v>7</v>
      </c>
      <c r="AO51" s="2" t="s">
        <v>7</v>
      </c>
      <c r="AP51" s="2" t="s">
        <v>7</v>
      </c>
      <c r="AQ51" s="2" t="s">
        <v>7</v>
      </c>
      <c r="AR51" s="2" t="s">
        <v>7</v>
      </c>
      <c r="AS51" s="2" t="s">
        <v>7</v>
      </c>
      <c r="AT51" s="2" t="s">
        <v>7</v>
      </c>
      <c r="AW51" s="2" t="s">
        <v>7</v>
      </c>
    </row>
    <row r="52" spans="1:49" ht="12.75">
      <c r="A52" s="3" t="s">
        <v>8</v>
      </c>
      <c r="B52" s="3" t="s">
        <v>8</v>
      </c>
      <c r="C52" s="3" t="s">
        <v>8</v>
      </c>
      <c r="D52" s="3" t="s">
        <v>8</v>
      </c>
      <c r="E52" s="3" t="s">
        <v>8</v>
      </c>
      <c r="F52" s="3" t="s">
        <v>8</v>
      </c>
      <c r="G52" s="3" t="s">
        <v>8</v>
      </c>
      <c r="H52" s="3" t="s">
        <v>8</v>
      </c>
      <c r="I52" s="3" t="s">
        <v>8</v>
      </c>
      <c r="J52" s="3" t="s">
        <v>8</v>
      </c>
      <c r="K52" s="3" t="s">
        <v>8</v>
      </c>
      <c r="L52" s="3" t="s">
        <v>8</v>
      </c>
      <c r="M52" s="3" t="s">
        <v>8</v>
      </c>
      <c r="N52" s="3" t="s">
        <v>8</v>
      </c>
      <c r="O52" s="3" t="s">
        <v>8</v>
      </c>
      <c r="P52" s="3" t="s">
        <v>8</v>
      </c>
      <c r="Q52" s="3" t="s">
        <v>8</v>
      </c>
      <c r="R52" s="3" t="s">
        <v>8</v>
      </c>
      <c r="S52" s="3" t="s">
        <v>8</v>
      </c>
      <c r="T52" s="3" t="s">
        <v>8</v>
      </c>
      <c r="U52" s="3" t="s">
        <v>8</v>
      </c>
      <c r="V52" s="3" t="s">
        <v>8</v>
      </c>
      <c r="W52" s="3" t="s">
        <v>8</v>
      </c>
      <c r="X52" s="3" t="s">
        <v>8</v>
      </c>
      <c r="Y52" s="3" t="s">
        <v>8</v>
      </c>
      <c r="Z52" s="3" t="s">
        <v>8</v>
      </c>
      <c r="AA52" s="3" t="s">
        <v>8</v>
      </c>
      <c r="AB52" s="3" t="s">
        <v>8</v>
      </c>
      <c r="AC52" s="3" t="s">
        <v>8</v>
      </c>
      <c r="AD52" s="3" t="s">
        <v>8</v>
      </c>
      <c r="AE52" s="3" t="s">
        <v>8</v>
      </c>
      <c r="AF52" s="3" t="s">
        <v>8</v>
      </c>
      <c r="AG52" s="3" t="s">
        <v>8</v>
      </c>
      <c r="AH52" s="3" t="s">
        <v>8</v>
      </c>
      <c r="AI52" s="3" t="s">
        <v>8</v>
      </c>
      <c r="AJ52" s="3" t="s">
        <v>8</v>
      </c>
      <c r="AK52" s="3" t="s">
        <v>8</v>
      </c>
      <c r="AL52" s="3" t="s">
        <v>8</v>
      </c>
      <c r="AM52" s="3" t="s">
        <v>8</v>
      </c>
      <c r="AN52" s="3" t="s">
        <v>8</v>
      </c>
      <c r="AO52" s="3" t="s">
        <v>8</v>
      </c>
      <c r="AP52" s="3" t="s">
        <v>8</v>
      </c>
      <c r="AQ52" s="3" t="s">
        <v>8</v>
      </c>
      <c r="AR52" s="3" t="s">
        <v>8</v>
      </c>
      <c r="AS52" s="3" t="s">
        <v>8</v>
      </c>
      <c r="AT52" s="3" t="s">
        <v>8</v>
      </c>
      <c r="AW52" s="3" t="s">
        <v>8</v>
      </c>
    </row>
    <row r="53" spans="5:44" ht="12.75">
      <c r="E53" s="3" t="s">
        <v>39</v>
      </c>
      <c r="F53" s="3" t="s">
        <v>39</v>
      </c>
      <c r="G53" s="3" t="s">
        <v>39</v>
      </c>
      <c r="H53" s="3" t="s">
        <v>39</v>
      </c>
      <c r="I53" s="3" t="s">
        <v>39</v>
      </c>
      <c r="J53" s="3" t="s">
        <v>39</v>
      </c>
      <c r="K53" s="3" t="s">
        <v>39</v>
      </c>
      <c r="L53" s="3" t="s">
        <v>39</v>
      </c>
      <c r="M53" s="3" t="s">
        <v>39</v>
      </c>
      <c r="N53" s="3" t="s">
        <v>39</v>
      </c>
      <c r="O53" s="3" t="s">
        <v>40</v>
      </c>
      <c r="P53" s="3" t="s">
        <v>40</v>
      </c>
      <c r="Q53" s="3" t="s">
        <v>40</v>
      </c>
      <c r="R53" s="3" t="s">
        <v>40</v>
      </c>
      <c r="S53" s="3" t="s">
        <v>40</v>
      </c>
      <c r="T53" s="3" t="s">
        <v>40</v>
      </c>
      <c r="U53" s="3" t="s">
        <v>40</v>
      </c>
      <c r="V53" s="3" t="s">
        <v>40</v>
      </c>
      <c r="W53" s="3" t="s">
        <v>40</v>
      </c>
      <c r="X53" s="3" t="s">
        <v>40</v>
      </c>
      <c r="Y53" s="3" t="s">
        <v>41</v>
      </c>
      <c r="Z53" s="3" t="s">
        <v>41</v>
      </c>
      <c r="AA53" s="3" t="s">
        <v>41</v>
      </c>
      <c r="AB53" s="3" t="s">
        <v>41</v>
      </c>
      <c r="AC53" s="3" t="s">
        <v>41</v>
      </c>
      <c r="AD53" s="3" t="s">
        <v>41</v>
      </c>
      <c r="AE53" s="3" t="s">
        <v>41</v>
      </c>
      <c r="AF53" s="3" t="s">
        <v>41</v>
      </c>
      <c r="AG53" s="3" t="s">
        <v>41</v>
      </c>
      <c r="AH53" s="3" t="s">
        <v>41</v>
      </c>
      <c r="AI53" s="3" t="s">
        <v>42</v>
      </c>
      <c r="AJ53" s="3" t="s">
        <v>42</v>
      </c>
      <c r="AK53" s="3" t="s">
        <v>42</v>
      </c>
      <c r="AL53" s="3" t="s">
        <v>42</v>
      </c>
      <c r="AM53" s="3" t="s">
        <v>42</v>
      </c>
      <c r="AN53" s="3" t="s">
        <v>42</v>
      </c>
      <c r="AO53" s="3" t="s">
        <v>42</v>
      </c>
      <c r="AP53" s="3" t="s">
        <v>42</v>
      </c>
      <c r="AQ53" s="3" t="s">
        <v>42</v>
      </c>
      <c r="AR53" s="3" t="s">
        <v>42</v>
      </c>
    </row>
    <row r="54" spans="1:44" ht="12.75">
      <c r="A54" s="3" t="s">
        <v>9</v>
      </c>
      <c r="B54" s="3" t="s">
        <v>10</v>
      </c>
      <c r="C54" s="3" t="s">
        <v>11</v>
      </c>
      <c r="D54" s="3" t="s">
        <v>9</v>
      </c>
      <c r="E54" s="3" t="s">
        <v>43</v>
      </c>
      <c r="F54" s="3" t="s">
        <v>43</v>
      </c>
      <c r="G54" s="3" t="s">
        <v>44</v>
      </c>
      <c r="H54" s="3" t="s">
        <v>45</v>
      </c>
      <c r="I54" s="3" t="s">
        <v>46</v>
      </c>
      <c r="J54" s="3" t="s">
        <v>47</v>
      </c>
      <c r="K54" s="3" t="s">
        <v>48</v>
      </c>
      <c r="L54" s="3" t="s">
        <v>49</v>
      </c>
      <c r="M54" s="3" t="s">
        <v>48</v>
      </c>
      <c r="N54" s="3" t="s">
        <v>49</v>
      </c>
      <c r="O54" s="3" t="s">
        <v>50</v>
      </c>
      <c r="P54" s="3" t="s">
        <v>43</v>
      </c>
      <c r="Q54" s="3" t="s">
        <v>44</v>
      </c>
      <c r="R54" s="3" t="s">
        <v>45</v>
      </c>
      <c r="S54" s="3" t="s">
        <v>46</v>
      </c>
      <c r="T54" s="3" t="s">
        <v>51</v>
      </c>
      <c r="U54" s="3" t="s">
        <v>48</v>
      </c>
      <c r="V54" s="3" t="s">
        <v>49</v>
      </c>
      <c r="W54" s="3" t="s">
        <v>48</v>
      </c>
      <c r="X54" s="3" t="s">
        <v>49</v>
      </c>
      <c r="Y54" s="3" t="s">
        <v>43</v>
      </c>
      <c r="Z54" s="3" t="s">
        <v>43</v>
      </c>
      <c r="AA54" s="3" t="s">
        <v>44</v>
      </c>
      <c r="AB54" s="3" t="s">
        <v>45</v>
      </c>
      <c r="AC54" s="3" t="s">
        <v>46</v>
      </c>
      <c r="AD54" s="3" t="s">
        <v>47</v>
      </c>
      <c r="AE54" s="3" t="s">
        <v>48</v>
      </c>
      <c r="AF54" s="3" t="s">
        <v>49</v>
      </c>
      <c r="AG54" s="3" t="s">
        <v>48</v>
      </c>
      <c r="AH54" s="3" t="s">
        <v>49</v>
      </c>
      <c r="AI54" s="3" t="s">
        <v>43</v>
      </c>
      <c r="AJ54" s="3" t="s">
        <v>43</v>
      </c>
      <c r="AK54" s="3" t="s">
        <v>44</v>
      </c>
      <c r="AL54" s="3" t="s">
        <v>45</v>
      </c>
      <c r="AM54" s="3" t="s">
        <v>46</v>
      </c>
      <c r="AN54" s="3" t="s">
        <v>47</v>
      </c>
      <c r="AO54" s="3" t="s">
        <v>48</v>
      </c>
      <c r="AP54" s="3" t="s">
        <v>49</v>
      </c>
      <c r="AQ54" s="3" t="s">
        <v>48</v>
      </c>
      <c r="AR54" s="3" t="s">
        <v>49</v>
      </c>
    </row>
    <row r="55" spans="1:44" ht="12.75">
      <c r="A55" s="3" t="s">
        <v>57</v>
      </c>
      <c r="B55" s="3" t="s">
        <v>19</v>
      </c>
      <c r="C55" s="3" t="s">
        <v>19</v>
      </c>
      <c r="D55" s="3" t="s">
        <v>12</v>
      </c>
      <c r="E55" s="3" t="s">
        <v>52</v>
      </c>
      <c r="F55" s="3" t="s">
        <v>53</v>
      </c>
      <c r="G55" s="3" t="s">
        <v>54</v>
      </c>
      <c r="H55" s="3" t="s">
        <v>55</v>
      </c>
      <c r="K55" s="3" t="s">
        <v>52</v>
      </c>
      <c r="L55" s="3" t="s">
        <v>52</v>
      </c>
      <c r="M55" s="3" t="s">
        <v>53</v>
      </c>
      <c r="N55" s="3" t="s">
        <v>53</v>
      </c>
      <c r="O55" s="3" t="s">
        <v>52</v>
      </c>
      <c r="P55" s="3" t="s">
        <v>53</v>
      </c>
      <c r="Q55" s="3" t="s">
        <v>54</v>
      </c>
      <c r="R55" s="3" t="s">
        <v>55</v>
      </c>
      <c r="U55" s="3" t="s">
        <v>52</v>
      </c>
      <c r="V55" s="3" t="s">
        <v>52</v>
      </c>
      <c r="W55" s="3" t="s">
        <v>53</v>
      </c>
      <c r="X55" s="3" t="s">
        <v>53</v>
      </c>
      <c r="Y55" s="3" t="s">
        <v>52</v>
      </c>
      <c r="Z55" s="3" t="s">
        <v>53</v>
      </c>
      <c r="AA55" s="3" t="s">
        <v>54</v>
      </c>
      <c r="AB55" s="3" t="s">
        <v>55</v>
      </c>
      <c r="AE55" s="3" t="s">
        <v>52</v>
      </c>
      <c r="AF55" s="3" t="s">
        <v>52</v>
      </c>
      <c r="AG55" s="3" t="s">
        <v>53</v>
      </c>
      <c r="AH55" s="3" t="s">
        <v>53</v>
      </c>
      <c r="AI55" s="3" t="s">
        <v>52</v>
      </c>
      <c r="AJ55" s="3" t="s">
        <v>53</v>
      </c>
      <c r="AK55" s="3" t="s">
        <v>54</v>
      </c>
      <c r="AL55" s="3" t="s">
        <v>55</v>
      </c>
      <c r="AO55" s="3" t="s">
        <v>52</v>
      </c>
      <c r="AP55" s="3" t="s">
        <v>52</v>
      </c>
      <c r="AQ55" s="3" t="s">
        <v>53</v>
      </c>
      <c r="AR55" s="3" t="s">
        <v>53</v>
      </c>
    </row>
    <row r="56" spans="1:49" ht="12.75">
      <c r="A56" s="2" t="s">
        <v>37</v>
      </c>
      <c r="B56" s="2" t="s">
        <v>37</v>
      </c>
      <c r="C56" s="2" t="s">
        <v>37</v>
      </c>
      <c r="D56" s="2" t="s">
        <v>37</v>
      </c>
      <c r="E56" s="2" t="s">
        <v>37</v>
      </c>
      <c r="F56" s="2" t="s">
        <v>37</v>
      </c>
      <c r="G56" s="2" t="s">
        <v>37</v>
      </c>
      <c r="H56" s="2" t="s">
        <v>37</v>
      </c>
      <c r="I56" s="2" t="s">
        <v>37</v>
      </c>
      <c r="J56" s="2" t="s">
        <v>37</v>
      </c>
      <c r="K56" s="2" t="s">
        <v>37</v>
      </c>
      <c r="L56" s="2" t="s">
        <v>37</v>
      </c>
      <c r="M56" s="2" t="s">
        <v>37</v>
      </c>
      <c r="N56" s="2" t="s">
        <v>37</v>
      </c>
      <c r="O56" s="2" t="s">
        <v>37</v>
      </c>
      <c r="P56" s="2" t="s">
        <v>37</v>
      </c>
      <c r="Q56" s="2" t="s">
        <v>37</v>
      </c>
      <c r="R56" s="2" t="s">
        <v>37</v>
      </c>
      <c r="S56" s="2" t="s">
        <v>37</v>
      </c>
      <c r="T56" s="2" t="s">
        <v>37</v>
      </c>
      <c r="U56" s="2" t="s">
        <v>37</v>
      </c>
      <c r="V56" s="2" t="s">
        <v>37</v>
      </c>
      <c r="W56" s="2" t="s">
        <v>37</v>
      </c>
      <c r="X56" s="2" t="s">
        <v>37</v>
      </c>
      <c r="Y56" s="2" t="s">
        <v>37</v>
      </c>
      <c r="Z56" s="2" t="s">
        <v>37</v>
      </c>
      <c r="AA56" s="2" t="s">
        <v>37</v>
      </c>
      <c r="AB56" s="2" t="s">
        <v>37</v>
      </c>
      <c r="AC56" s="2" t="s">
        <v>37</v>
      </c>
      <c r="AD56" s="2" t="s">
        <v>37</v>
      </c>
      <c r="AE56" s="2" t="s">
        <v>37</v>
      </c>
      <c r="AF56" s="2" t="s">
        <v>37</v>
      </c>
      <c r="AG56" s="2" t="s">
        <v>37</v>
      </c>
      <c r="AH56" s="2" t="s">
        <v>37</v>
      </c>
      <c r="AI56" s="2" t="s">
        <v>37</v>
      </c>
      <c r="AJ56" s="2" t="s">
        <v>37</v>
      </c>
      <c r="AK56" s="2" t="s">
        <v>37</v>
      </c>
      <c r="AL56" s="2" t="s">
        <v>37</v>
      </c>
      <c r="AM56" s="2" t="s">
        <v>37</v>
      </c>
      <c r="AN56" s="2" t="s">
        <v>37</v>
      </c>
      <c r="AO56" s="2" t="s">
        <v>37</v>
      </c>
      <c r="AP56" s="2" t="s">
        <v>37</v>
      </c>
      <c r="AQ56" s="2" t="s">
        <v>37</v>
      </c>
      <c r="AR56" s="2" t="s">
        <v>37</v>
      </c>
      <c r="AS56" s="2" t="s">
        <v>37</v>
      </c>
      <c r="AT56" s="2" t="s">
        <v>37</v>
      </c>
      <c r="AW56" s="2" t="s">
        <v>37</v>
      </c>
    </row>
    <row r="57" spans="1:49" ht="12.75">
      <c r="A57" s="4">
        <v>0</v>
      </c>
      <c r="B57" s="4">
        <v>0</v>
      </c>
      <c r="C57" s="10">
        <v>0.0006221</v>
      </c>
      <c r="D57" s="4">
        <f aca="true" t="shared" si="40" ref="D57:D92">A57*0.199</f>
        <v>0</v>
      </c>
      <c r="E57" s="7">
        <f aca="true" t="shared" si="41" ref="E57:E86">SQRT(1.1547/H15)</f>
        <v>0.00242171344778034</v>
      </c>
      <c r="F57" s="7">
        <f aca="true" t="shared" si="42" ref="F57:F86">E57*SQRT(1/($C57*11.4*11.4))</f>
        <v>0.008517022634505142</v>
      </c>
      <c r="G57" s="7">
        <f aca="true" t="shared" si="43" ref="G57:G86">60*F57</f>
        <v>0.5110213580703085</v>
      </c>
      <c r="H57" s="11">
        <f aca="true" t="shared" si="44" ref="H57:H86">H15*($C57*11.4*11.4)</f>
        <v>15918.185559240002</v>
      </c>
      <c r="I57" s="11">
        <f aca="true" t="shared" si="45" ref="I57:I86">H15+L15</f>
        <v>287422.0342015282</v>
      </c>
      <c r="J57" s="11">
        <f aca="true" t="shared" si="46" ref="J57:J86">H15-L15</f>
        <v>106357.96579847182</v>
      </c>
      <c r="K57" s="7">
        <f aca="true" t="shared" si="47" ref="K57:K86">SQRT(1.1547/I57)</f>
        <v>0.0020043545834933646</v>
      </c>
      <c r="L57" s="7">
        <f aca="true" t="shared" si="48" ref="L57:L86">SQRT(1.1547/J57)</f>
        <v>0.0032949556372134773</v>
      </c>
      <c r="M57" s="7">
        <f aca="true" t="shared" si="49" ref="M57:M86">K57*SQRT(1/($C57*11.4*11.4))</f>
        <v>0.0070491962502144635</v>
      </c>
      <c r="N57" s="7">
        <f aca="true" t="shared" si="50" ref="N57:N86">L57*SQRT(1/($C57*11.4*11.4))</f>
        <v>0.011588163648163776</v>
      </c>
      <c r="O57" s="7">
        <f aca="true" t="shared" si="51" ref="O57:O87">SQRT(1.1547/R15)</f>
        <v>0.00242171344778034</v>
      </c>
      <c r="P57" s="7">
        <f aca="true" t="shared" si="52" ref="P57:P87">O57*SQRT(1/($C57*11.4*11.4))</f>
        <v>0.008517022634505142</v>
      </c>
      <c r="Q57" s="7">
        <f aca="true" t="shared" si="53" ref="Q57:Q87">60*P57</f>
        <v>0.5110213580703085</v>
      </c>
      <c r="R57" s="11">
        <f aca="true" t="shared" si="54" ref="R57:R88">R15*($C57*11.4*11.4)</f>
        <v>15918.185559240002</v>
      </c>
      <c r="S57" s="11">
        <f aca="true" t="shared" si="55" ref="S57:S88">R15+V15</f>
        <v>287422.0342015282</v>
      </c>
      <c r="T57" s="11">
        <f aca="true" t="shared" si="56" ref="T57:T88">R15-V15</f>
        <v>106357.96579847182</v>
      </c>
      <c r="U57" s="7">
        <f aca="true" t="shared" si="57" ref="U57:U88">SQRT(1.1547/S57)</f>
        <v>0.0020043545834933646</v>
      </c>
      <c r="V57" s="7">
        <f aca="true" t="shared" si="58" ref="V57:V88">SQRT(1.1547/T57)</f>
        <v>0.0032949556372134773</v>
      </c>
      <c r="W57" s="7">
        <f aca="true" t="shared" si="59" ref="W57:W88">U57*SQRT(1/($C57*11.4*11.4))</f>
        <v>0.0070491962502144635</v>
      </c>
      <c r="X57" s="7">
        <f aca="true" t="shared" si="60" ref="X57:X88">V57*SQRT(1/($C57*11.4*11.4))</f>
        <v>0.011588163648163776</v>
      </c>
      <c r="Y57" s="7">
        <f aca="true" t="shared" si="61" ref="Y57:Y90">SQRT(1.1547/AB15)</f>
        <v>0.00242171344778034</v>
      </c>
      <c r="Z57" s="7">
        <f aca="true" t="shared" si="62" ref="Z57:Z90">Y57*SQRT(1/($C57*11.4*11.4))</f>
        <v>0.008517022634505142</v>
      </c>
      <c r="AA57" s="7">
        <f aca="true" t="shared" si="63" ref="AA57:AA90">60*Z57</f>
        <v>0.5110213580703085</v>
      </c>
      <c r="AB57" s="11">
        <f aca="true" t="shared" si="64" ref="AB57:AB90">AB15*($C57*11.4*11.4)</f>
        <v>15918.185559240002</v>
      </c>
      <c r="AC57" s="11">
        <f aca="true" t="shared" si="65" ref="AC57:AC90">AB15+AF15</f>
        <v>287422.0342015282</v>
      </c>
      <c r="AD57" s="11">
        <f aca="true" t="shared" si="66" ref="AD57:AD90">AB15-AF15</f>
        <v>106357.96579847182</v>
      </c>
      <c r="AE57" s="7">
        <f aca="true" t="shared" si="67" ref="AE57:AE90">SQRT(1.1547/AC57)</f>
        <v>0.0020043545834933646</v>
      </c>
      <c r="AF57" s="7">
        <f aca="true" t="shared" si="68" ref="AF57:AF90">SQRT(1.1547/AD57)</f>
        <v>0.0032949556372134773</v>
      </c>
      <c r="AG57" s="7">
        <f aca="true" t="shared" si="69" ref="AG57:AG90">AE57*SQRT(1/($C57*11.4*11.4))</f>
        <v>0.0070491962502144635</v>
      </c>
      <c r="AH57" s="7">
        <f aca="true" t="shared" si="70" ref="AH57:AH90">AF57*SQRT(1/($C57*11.4*11.4))</f>
        <v>0.011588163648163776</v>
      </c>
      <c r="AI57" s="7">
        <f aca="true" t="shared" si="71" ref="AI57:AI87">SQRT(1.1547/AL15)</f>
        <v>0.00242171344778034</v>
      </c>
      <c r="AJ57" s="7">
        <f aca="true" t="shared" si="72" ref="AJ57:AJ87">AI57*SQRT(1/($C57*11.4*11.4))</f>
        <v>0.008517022634505142</v>
      </c>
      <c r="AK57" s="7">
        <f aca="true" t="shared" si="73" ref="AK57:AK87">60*AJ57</f>
        <v>0.5110213580703085</v>
      </c>
      <c r="AL57" s="11">
        <f aca="true" t="shared" si="74" ref="AL57:AL87">AL15*($C57*11.4*11.4)</f>
        <v>15918.185559240002</v>
      </c>
      <c r="AM57" s="11">
        <f aca="true" t="shared" si="75" ref="AM57:AM87">AL15+AP15</f>
        <v>287422.0342015282</v>
      </c>
      <c r="AN57" s="11">
        <f aca="true" t="shared" si="76" ref="AN57:AN87">AL15-AP15</f>
        <v>106357.96579847182</v>
      </c>
      <c r="AO57" s="7">
        <f aca="true" t="shared" si="77" ref="AO57:AO87">SQRT(1.1547/AM57)</f>
        <v>0.0020043545834933646</v>
      </c>
      <c r="AP57" s="7">
        <f aca="true" t="shared" si="78" ref="AP57:AP87">SQRT(1.1547/AN57)</f>
        <v>0.0032949556372134773</v>
      </c>
      <c r="AQ57" s="7">
        <f aca="true" t="shared" si="79" ref="AQ57:AQ87">AO57*SQRT(1/($C57*11.4*11.4))</f>
        <v>0.0070491962502144635</v>
      </c>
      <c r="AR57" s="7">
        <f aca="true" t="shared" si="80" ref="AR57:AR87">AP57*SQRT(1/($C57*11.4*11.4))</f>
        <v>0.011588163648163776</v>
      </c>
      <c r="AS57" s="6"/>
      <c r="AT57" s="6"/>
      <c r="AU57" s="6"/>
      <c r="AV57" s="6"/>
      <c r="AW57" s="6"/>
    </row>
    <row r="58" spans="1:49" ht="12.75">
      <c r="A58" s="4">
        <v>0.25</v>
      </c>
      <c r="B58" s="4">
        <v>0.178571</v>
      </c>
      <c r="C58" s="10">
        <v>0.000621809</v>
      </c>
      <c r="D58" s="4">
        <f t="shared" si="40"/>
        <v>0.04975</v>
      </c>
      <c r="E58" s="7">
        <f t="shared" si="41"/>
        <v>0.002666382618935305</v>
      </c>
      <c r="F58" s="7">
        <f t="shared" si="42"/>
        <v>0.009379703635974007</v>
      </c>
      <c r="G58" s="7">
        <f t="shared" si="43"/>
        <v>0.5627822181584404</v>
      </c>
      <c r="H58" s="11">
        <f t="shared" si="44"/>
        <v>13124.746769559428</v>
      </c>
      <c r="I58" s="11">
        <f t="shared" si="45"/>
        <v>239438.30639553006</v>
      </c>
      <c r="J58" s="11">
        <f t="shared" si="46"/>
        <v>85390.26503304135</v>
      </c>
      <c r="K58" s="7">
        <f t="shared" si="47"/>
        <v>0.002196027462615587</v>
      </c>
      <c r="L58" s="7">
        <f t="shared" si="48"/>
        <v>0.0036773113495694914</v>
      </c>
      <c r="M58" s="7">
        <f t="shared" si="49"/>
        <v>0.007725105402921909</v>
      </c>
      <c r="N58" s="7">
        <f t="shared" si="50"/>
        <v>0.012935911894722086</v>
      </c>
      <c r="O58" s="7">
        <f t="shared" si="51"/>
        <v>0.0028658219425302324</v>
      </c>
      <c r="P58" s="7">
        <f t="shared" si="52"/>
        <v>0.010081284022597779</v>
      </c>
      <c r="Q58" s="7">
        <f t="shared" si="53"/>
        <v>0.6048770413558667</v>
      </c>
      <c r="R58" s="11">
        <f t="shared" si="54"/>
        <v>11361.546885352269</v>
      </c>
      <c r="S58" s="11">
        <f t="shared" si="55"/>
        <v>191021.40236764395</v>
      </c>
      <c r="T58" s="11">
        <f t="shared" si="56"/>
        <v>90169.16906092747</v>
      </c>
      <c r="U58" s="7">
        <f t="shared" si="57"/>
        <v>0.0024586322182042564</v>
      </c>
      <c r="V58" s="7">
        <f t="shared" si="58"/>
        <v>0.00357853730667462</v>
      </c>
      <c r="W58" s="7">
        <f t="shared" si="59"/>
        <v>0.00864888684498766</v>
      </c>
      <c r="X58" s="7">
        <f t="shared" si="60"/>
        <v>0.012588448165135211</v>
      </c>
      <c r="Y58" s="7">
        <f t="shared" si="61"/>
        <v>0.0027343410207723274</v>
      </c>
      <c r="Z58" s="7">
        <f t="shared" si="62"/>
        <v>0.00961876522611452</v>
      </c>
      <c r="AA58" s="7">
        <f t="shared" si="63"/>
        <v>0.5771259135668713</v>
      </c>
      <c r="AB58" s="11">
        <f t="shared" si="64"/>
        <v>12480.457810803944</v>
      </c>
      <c r="AC58" s="11">
        <f t="shared" si="65"/>
        <v>219481.05237327507</v>
      </c>
      <c r="AD58" s="11">
        <f t="shared" si="66"/>
        <v>89401.80476958209</v>
      </c>
      <c r="AE58" s="7">
        <f t="shared" si="67"/>
        <v>0.002293697102478769</v>
      </c>
      <c r="AF58" s="7">
        <f t="shared" si="68"/>
        <v>0.003593862357252023</v>
      </c>
      <c r="AG58" s="7">
        <f t="shared" si="69"/>
        <v>0.008068684103759213</v>
      </c>
      <c r="AH58" s="7">
        <f t="shared" si="70"/>
        <v>0.012642358069738381</v>
      </c>
      <c r="AI58" s="7">
        <f t="shared" si="71"/>
        <v>0.0028149365836276324</v>
      </c>
      <c r="AJ58" s="7">
        <f t="shared" si="72"/>
        <v>0.009902281360891581</v>
      </c>
      <c r="AK58" s="7">
        <f t="shared" si="73"/>
        <v>0.5941368816534949</v>
      </c>
      <c r="AL58" s="11">
        <f t="shared" si="74"/>
        <v>11776.022901947828</v>
      </c>
      <c r="AM58" s="11">
        <f t="shared" si="75"/>
        <v>200642.44887765174</v>
      </c>
      <c r="AN58" s="11">
        <f t="shared" si="76"/>
        <v>90806.12255091968</v>
      </c>
      <c r="AO58" s="7">
        <f t="shared" si="77"/>
        <v>0.00239896091885877</v>
      </c>
      <c r="AP58" s="7">
        <f t="shared" si="78"/>
        <v>0.0035659645144951392</v>
      </c>
      <c r="AQ58" s="7">
        <f t="shared" si="79"/>
        <v>0.008438977322078437</v>
      </c>
      <c r="AR58" s="7">
        <f t="shared" si="80"/>
        <v>0.012544220054854734</v>
      </c>
      <c r="AS58" s="6"/>
      <c r="AT58" s="6"/>
      <c r="AU58" s="6"/>
      <c r="AV58" s="6"/>
      <c r="AW58" s="6"/>
    </row>
    <row r="59" spans="1:49" ht="12.75">
      <c r="A59" s="4">
        <v>0.5</v>
      </c>
      <c r="B59" s="4">
        <v>0.357143</v>
      </c>
      <c r="C59" s="10">
        <v>0.000621518</v>
      </c>
      <c r="D59" s="4">
        <f t="shared" si="40"/>
        <v>0.0995</v>
      </c>
      <c r="E59" s="7">
        <f t="shared" si="41"/>
        <v>0.003081295563950813</v>
      </c>
      <c r="F59" s="7">
        <f t="shared" si="42"/>
        <v>0.010841806499916335</v>
      </c>
      <c r="G59" s="7">
        <f t="shared" si="43"/>
        <v>0.6505083899949801</v>
      </c>
      <c r="H59" s="11">
        <f t="shared" si="44"/>
        <v>9823.491235405545</v>
      </c>
      <c r="I59" s="11">
        <f t="shared" si="45"/>
        <v>167181.04855044137</v>
      </c>
      <c r="J59" s="11">
        <f t="shared" si="46"/>
        <v>76057.52287813005</v>
      </c>
      <c r="K59" s="7">
        <f t="shared" si="47"/>
        <v>0.002628095003229684</v>
      </c>
      <c r="L59" s="7">
        <f t="shared" si="48"/>
        <v>0.0038963996398868514</v>
      </c>
      <c r="M59" s="7">
        <f t="shared" si="49"/>
        <v>0.009247180900711563</v>
      </c>
      <c r="N59" s="7">
        <f t="shared" si="50"/>
        <v>0.013709821101300645</v>
      </c>
      <c r="O59" s="7">
        <f t="shared" si="51"/>
        <v>0.003313897642711171</v>
      </c>
      <c r="P59" s="7">
        <f t="shared" si="52"/>
        <v>0.011660237149316495</v>
      </c>
      <c r="Q59" s="7">
        <f t="shared" si="53"/>
        <v>0.6996142289589897</v>
      </c>
      <c r="R59" s="11">
        <f t="shared" si="54"/>
        <v>8492.868489598048</v>
      </c>
      <c r="S59" s="11">
        <f t="shared" si="55"/>
        <v>131266.3220007196</v>
      </c>
      <c r="T59" s="11">
        <f t="shared" si="56"/>
        <v>79024.82085642325</v>
      </c>
      <c r="U59" s="7">
        <f t="shared" si="57"/>
        <v>0.0029659097010384878</v>
      </c>
      <c r="V59" s="7">
        <f t="shared" si="58"/>
        <v>0.0038225469026291177</v>
      </c>
      <c r="W59" s="7">
        <f t="shared" si="59"/>
        <v>0.010435811303234425</v>
      </c>
      <c r="X59" s="7">
        <f t="shared" si="60"/>
        <v>0.01344996382042011</v>
      </c>
      <c r="Y59" s="7">
        <f t="shared" si="61"/>
        <v>0.0031632444428742186</v>
      </c>
      <c r="Z59" s="7">
        <f t="shared" si="62"/>
        <v>0.011130150759573607</v>
      </c>
      <c r="AA59" s="7">
        <f t="shared" si="63"/>
        <v>0.6678090455744164</v>
      </c>
      <c r="AB59" s="11">
        <f t="shared" si="64"/>
        <v>9321.097953209555</v>
      </c>
      <c r="AC59" s="11">
        <f t="shared" si="65"/>
        <v>149187.50141208808</v>
      </c>
      <c r="AD59" s="11">
        <f t="shared" si="66"/>
        <v>81611.35573076905</v>
      </c>
      <c r="AE59" s="7">
        <f t="shared" si="67"/>
        <v>0.002782071982943223</v>
      </c>
      <c r="AF59" s="7">
        <f t="shared" si="68"/>
        <v>0.003761484587786593</v>
      </c>
      <c r="AG59" s="7">
        <f t="shared" si="69"/>
        <v>0.009788962299103369</v>
      </c>
      <c r="AH59" s="7">
        <f t="shared" si="70"/>
        <v>0.013235110753513808</v>
      </c>
      <c r="AI59" s="7">
        <f t="shared" si="71"/>
        <v>0.003280084269652843</v>
      </c>
      <c r="AJ59" s="7">
        <f t="shared" si="72"/>
        <v>0.011541261854607075</v>
      </c>
      <c r="AK59" s="7">
        <f t="shared" si="73"/>
        <v>0.6924757112764245</v>
      </c>
      <c r="AL59" s="11">
        <f t="shared" si="74"/>
        <v>8668.871721949168</v>
      </c>
      <c r="AM59" s="11">
        <f t="shared" si="75"/>
        <v>141069.0884491539</v>
      </c>
      <c r="AN59" s="11">
        <f t="shared" si="76"/>
        <v>73580.05440798897</v>
      </c>
      <c r="AO59" s="7">
        <f t="shared" si="77"/>
        <v>0.00286100523770618</v>
      </c>
      <c r="AP59" s="7">
        <f t="shared" si="78"/>
        <v>0.003961453209009621</v>
      </c>
      <c r="AQ59" s="7">
        <f t="shared" si="79"/>
        <v>0.010066695822807049</v>
      </c>
      <c r="AR59" s="7">
        <f t="shared" si="80"/>
        <v>0.013938717743612253</v>
      </c>
      <c r="AS59" s="6"/>
      <c r="AT59" s="6"/>
      <c r="AU59" s="6"/>
      <c r="AV59" s="6"/>
      <c r="AW59" s="6"/>
    </row>
    <row r="60" spans="1:49" ht="12.75">
      <c r="A60" s="4">
        <v>0.75</v>
      </c>
      <c r="B60" s="4">
        <v>0.535714</v>
      </c>
      <c r="C60" s="10">
        <v>0.000621227</v>
      </c>
      <c r="D60" s="4">
        <f t="shared" si="40"/>
        <v>0.14925</v>
      </c>
      <c r="E60" s="7">
        <f t="shared" si="41"/>
        <v>0.003425192804019069</v>
      </c>
      <c r="F60" s="7">
        <f t="shared" si="42"/>
        <v>0.01205466123426089</v>
      </c>
      <c r="G60" s="7">
        <f t="shared" si="43"/>
        <v>0.7232796740556534</v>
      </c>
      <c r="H60" s="11">
        <f t="shared" si="44"/>
        <v>7946.193665821115</v>
      </c>
      <c r="I60" s="11">
        <f t="shared" si="45"/>
        <v>130125.84293161015</v>
      </c>
      <c r="J60" s="11">
        <f t="shared" si="46"/>
        <v>66721.29992553272</v>
      </c>
      <c r="K60" s="7">
        <f t="shared" si="47"/>
        <v>0.002978878603339162</v>
      </c>
      <c r="L60" s="7">
        <f t="shared" si="48"/>
        <v>0.004160086236143008</v>
      </c>
      <c r="M60" s="7">
        <f t="shared" si="49"/>
        <v>0.010483898126583213</v>
      </c>
      <c r="N60" s="7">
        <f t="shared" si="50"/>
        <v>0.014641053263679642</v>
      </c>
      <c r="O60" s="7">
        <f t="shared" si="51"/>
        <v>0.0037258063345169375</v>
      </c>
      <c r="P60" s="7">
        <f t="shared" si="52"/>
        <v>0.013112643800478725</v>
      </c>
      <c r="Q60" s="7">
        <f t="shared" si="53"/>
        <v>0.7867586280287235</v>
      </c>
      <c r="R60" s="11">
        <f t="shared" si="54"/>
        <v>6715.659031124452</v>
      </c>
      <c r="S60" s="11">
        <f t="shared" si="55"/>
        <v>100933.15050351653</v>
      </c>
      <c r="T60" s="11">
        <f t="shared" si="56"/>
        <v>65430.56378219776</v>
      </c>
      <c r="U60" s="7">
        <f t="shared" si="57"/>
        <v>0.0033823431661262186</v>
      </c>
      <c r="V60" s="7">
        <f t="shared" si="58"/>
        <v>0.004200918457634715</v>
      </c>
      <c r="W60" s="7">
        <f t="shared" si="59"/>
        <v>0.011903855747281306</v>
      </c>
      <c r="X60" s="7">
        <f t="shared" si="60"/>
        <v>0.014784758633183886</v>
      </c>
      <c r="Y60" s="7">
        <f t="shared" si="61"/>
        <v>0.003523807068208718</v>
      </c>
      <c r="Z60" s="7">
        <f t="shared" si="62"/>
        <v>0.012401725360483873</v>
      </c>
      <c r="AA60" s="7">
        <f t="shared" si="63"/>
        <v>0.7441035216290324</v>
      </c>
      <c r="AB60" s="11">
        <f t="shared" si="64"/>
        <v>7507.666054749652</v>
      </c>
      <c r="AC60" s="11">
        <f t="shared" si="65"/>
        <v>115603.4380099598</v>
      </c>
      <c r="AD60" s="11">
        <f t="shared" si="66"/>
        <v>70380.27627575448</v>
      </c>
      <c r="AE60" s="7">
        <f t="shared" si="67"/>
        <v>0.0031604520662147748</v>
      </c>
      <c r="AF60" s="7">
        <f t="shared" si="68"/>
        <v>0.004050504315827366</v>
      </c>
      <c r="AG60" s="7">
        <f t="shared" si="69"/>
        <v>0.011122929769277558</v>
      </c>
      <c r="AH60" s="7">
        <f t="shared" si="70"/>
        <v>0.014255389447834055</v>
      </c>
      <c r="AI60" s="7">
        <f t="shared" si="71"/>
        <v>0.0036718324164376013</v>
      </c>
      <c r="AJ60" s="7">
        <f t="shared" si="72"/>
        <v>0.012922687399435053</v>
      </c>
      <c r="AK60" s="7">
        <f t="shared" si="73"/>
        <v>0.7753612439661032</v>
      </c>
      <c r="AL60" s="11">
        <f t="shared" si="74"/>
        <v>6914.543101539377</v>
      </c>
      <c r="AM60" s="11">
        <f t="shared" si="75"/>
        <v>112809.58595200142</v>
      </c>
      <c r="AN60" s="11">
        <f t="shared" si="76"/>
        <v>58480.98547656999</v>
      </c>
      <c r="AO60" s="7">
        <f t="shared" si="77"/>
        <v>0.0031993487255625556</v>
      </c>
      <c r="AP60" s="7">
        <f t="shared" si="78"/>
        <v>0.004443521048356029</v>
      </c>
      <c r="AQ60" s="7">
        <f t="shared" si="79"/>
        <v>0.011259823100079773</v>
      </c>
      <c r="AR60" s="7">
        <f t="shared" si="80"/>
        <v>0.015638576859786466</v>
      </c>
      <c r="AS60" s="6"/>
      <c r="AT60" s="6"/>
      <c r="AU60" s="6"/>
      <c r="AV60" s="6"/>
      <c r="AW60" s="6"/>
    </row>
    <row r="61" spans="1:49" ht="12.75">
      <c r="A61" s="4">
        <v>1</v>
      </c>
      <c r="B61" s="4">
        <v>0.714286</v>
      </c>
      <c r="C61" s="10">
        <v>0.000620936</v>
      </c>
      <c r="D61" s="4">
        <f t="shared" si="40"/>
        <v>0.199</v>
      </c>
      <c r="E61" s="7">
        <f t="shared" si="41"/>
        <v>0.0037990723911328424</v>
      </c>
      <c r="F61" s="7">
        <f t="shared" si="42"/>
        <v>0.01337362982304673</v>
      </c>
      <c r="G61" s="7">
        <f t="shared" si="43"/>
        <v>0.8024177893828037</v>
      </c>
      <c r="H61" s="11">
        <f t="shared" si="44"/>
        <v>6456.104776531336</v>
      </c>
      <c r="I61" s="11">
        <f t="shared" si="45"/>
        <v>96683.45663420991</v>
      </c>
      <c r="J61" s="11">
        <f t="shared" si="46"/>
        <v>63325.40050864722</v>
      </c>
      <c r="K61" s="7">
        <f t="shared" si="47"/>
        <v>0.0034558787630970824</v>
      </c>
      <c r="L61" s="7">
        <f t="shared" si="48"/>
        <v>0.004270174377456706</v>
      </c>
      <c r="M61" s="7">
        <f t="shared" si="49"/>
        <v>0.012165507400928305</v>
      </c>
      <c r="N61" s="7">
        <f t="shared" si="50"/>
        <v>0.015032019799690129</v>
      </c>
      <c r="O61" s="7">
        <f t="shared" si="51"/>
        <v>0.004211376563891839</v>
      </c>
      <c r="P61" s="7">
        <f t="shared" si="52"/>
        <v>0.014825037644031185</v>
      </c>
      <c r="Q61" s="7">
        <f t="shared" si="53"/>
        <v>0.8895022586418712</v>
      </c>
      <c r="R61" s="11">
        <f t="shared" si="54"/>
        <v>5253.848631711359</v>
      </c>
      <c r="S61" s="11">
        <f t="shared" si="55"/>
        <v>73983.51230169053</v>
      </c>
      <c r="T61" s="11">
        <f t="shared" si="56"/>
        <v>56228.48769830947</v>
      </c>
      <c r="U61" s="7">
        <f t="shared" si="57"/>
        <v>0.003950636849569424</v>
      </c>
      <c r="V61" s="7">
        <f t="shared" si="58"/>
        <v>0.004531650223790416</v>
      </c>
      <c r="W61" s="7">
        <f t="shared" si="59"/>
        <v>0.013907172423127844</v>
      </c>
      <c r="X61" s="7">
        <f t="shared" si="60"/>
        <v>0.015952476378695235</v>
      </c>
      <c r="Y61" s="7">
        <f t="shared" si="61"/>
        <v>0.0039440000574446354</v>
      </c>
      <c r="Z61" s="7">
        <f t="shared" si="62"/>
        <v>0.013883809351316789</v>
      </c>
      <c r="AA61" s="7">
        <f t="shared" si="63"/>
        <v>0.8330285610790074</v>
      </c>
      <c r="AB61" s="11">
        <f t="shared" si="64"/>
        <v>5990.345657515749</v>
      </c>
      <c r="AC61" s="11">
        <f t="shared" si="65"/>
        <v>85368.45934706644</v>
      </c>
      <c r="AD61" s="11">
        <f t="shared" si="66"/>
        <v>63096.96922436213</v>
      </c>
      <c r="AE61" s="7">
        <f t="shared" si="67"/>
        <v>0.003677780967841196</v>
      </c>
      <c r="AF61" s="7">
        <f t="shared" si="68"/>
        <v>0.004277897095131378</v>
      </c>
      <c r="AG61" s="7">
        <f t="shared" si="69"/>
        <v>0.012946655438563034</v>
      </c>
      <c r="AH61" s="7">
        <f t="shared" si="70"/>
        <v>0.015059205585265054</v>
      </c>
      <c r="AI61" s="7">
        <f t="shared" si="71"/>
        <v>0.004097196661118231</v>
      </c>
      <c r="AJ61" s="7">
        <f t="shared" si="72"/>
        <v>0.014423097487141899</v>
      </c>
      <c r="AK61" s="7">
        <f t="shared" si="73"/>
        <v>0.8653858492285139</v>
      </c>
      <c r="AL61" s="11">
        <f t="shared" si="74"/>
        <v>5550.755371730331</v>
      </c>
      <c r="AM61" s="11">
        <f t="shared" si="75"/>
        <v>85419.04297889958</v>
      </c>
      <c r="AN61" s="11">
        <f t="shared" si="76"/>
        <v>52151.52844967183</v>
      </c>
      <c r="AO61" s="7">
        <f t="shared" si="77"/>
        <v>0.003676691848472509</v>
      </c>
      <c r="AP61" s="7">
        <f t="shared" si="78"/>
        <v>0.0047054489093431235</v>
      </c>
      <c r="AQ61" s="7">
        <f t="shared" si="79"/>
        <v>0.012942821481804557</v>
      </c>
      <c r="AR61" s="7">
        <f t="shared" si="80"/>
        <v>0.016564288696285984</v>
      </c>
      <c r="AS61" s="6"/>
      <c r="AT61" s="6"/>
      <c r="AU61" s="6"/>
      <c r="AV61" s="6"/>
      <c r="AW61" s="6"/>
    </row>
    <row r="62" spans="1:49" ht="12.75">
      <c r="A62" s="4">
        <v>1.5</v>
      </c>
      <c r="B62" s="4">
        <v>1.07143</v>
      </c>
      <c r="C62" s="10">
        <v>0.000620354</v>
      </c>
      <c r="D62" s="4">
        <f t="shared" si="40"/>
        <v>0.2985</v>
      </c>
      <c r="E62" s="7">
        <f t="shared" si="41"/>
        <v>0.004473021471687671</v>
      </c>
      <c r="F62" s="7">
        <f t="shared" si="42"/>
        <v>0.015753473913518713</v>
      </c>
      <c r="G62" s="7">
        <f t="shared" si="43"/>
        <v>0.9452084348111227</v>
      </c>
      <c r="H62" s="11">
        <f t="shared" si="44"/>
        <v>4652.822548753201</v>
      </c>
      <c r="I62" s="11">
        <f t="shared" si="45"/>
        <v>63181.14593291976</v>
      </c>
      <c r="J62" s="11">
        <f t="shared" si="46"/>
        <v>52243.13978136595</v>
      </c>
      <c r="K62" s="7">
        <f t="shared" si="47"/>
        <v>0.004275046408329144</v>
      </c>
      <c r="L62" s="7">
        <f t="shared" si="48"/>
        <v>0.004701321462313498</v>
      </c>
      <c r="M62" s="7">
        <f t="shared" si="49"/>
        <v>0.015056228211505783</v>
      </c>
      <c r="N62" s="7">
        <f t="shared" si="50"/>
        <v>0.016557520567339837</v>
      </c>
      <c r="O62" s="7">
        <f t="shared" si="51"/>
        <v>0.004961894203786518</v>
      </c>
      <c r="P62" s="7">
        <f t="shared" si="52"/>
        <v>0.017475228186530068</v>
      </c>
      <c r="Q62" s="7">
        <f t="shared" si="53"/>
        <v>1.048513691191804</v>
      </c>
      <c r="R62" s="11">
        <f t="shared" si="54"/>
        <v>3781.1460712111207</v>
      </c>
      <c r="S62" s="11">
        <f t="shared" si="55"/>
        <v>53244.90710095238</v>
      </c>
      <c r="T62" s="11">
        <f t="shared" si="56"/>
        <v>40555.37861333333</v>
      </c>
      <c r="U62" s="7">
        <f t="shared" si="57"/>
        <v>0.0046568853512833465</v>
      </c>
      <c r="V62" s="7">
        <f t="shared" si="58"/>
        <v>0.005335932816056394</v>
      </c>
      <c r="W62" s="7">
        <f t="shared" si="59"/>
        <v>0.016401021628007096</v>
      </c>
      <c r="X62" s="7">
        <f t="shared" si="60"/>
        <v>0.018792549723736784</v>
      </c>
      <c r="Y62" s="7">
        <f t="shared" si="61"/>
        <v>0.0046487437705118725</v>
      </c>
      <c r="Z62" s="7">
        <f t="shared" si="62"/>
        <v>0.016372347904639113</v>
      </c>
      <c r="AA62" s="7">
        <f t="shared" si="63"/>
        <v>0.9823408742783467</v>
      </c>
      <c r="AB62" s="11">
        <f t="shared" si="64"/>
        <v>4307.717718497521</v>
      </c>
      <c r="AC62" s="11">
        <f t="shared" si="65"/>
        <v>56076.38467699707</v>
      </c>
      <c r="AD62" s="11">
        <f t="shared" si="66"/>
        <v>50786.758180145785</v>
      </c>
      <c r="AE62" s="7">
        <f t="shared" si="67"/>
        <v>0.004537791943907984</v>
      </c>
      <c r="AF62" s="7">
        <f t="shared" si="68"/>
        <v>0.00476825350835795</v>
      </c>
      <c r="AG62" s="7">
        <f t="shared" si="69"/>
        <v>0.01598158816491398</v>
      </c>
      <c r="AH62" s="7">
        <f t="shared" si="70"/>
        <v>0.01679324763639455</v>
      </c>
      <c r="AI62" s="7">
        <f t="shared" si="71"/>
        <v>0.0047627057709937306</v>
      </c>
      <c r="AJ62" s="7">
        <f t="shared" si="72"/>
        <v>0.01677370913509303</v>
      </c>
      <c r="AK62" s="7">
        <f t="shared" si="73"/>
        <v>1.0064225481055817</v>
      </c>
      <c r="AL62" s="11">
        <f t="shared" si="74"/>
        <v>4104.034000600321</v>
      </c>
      <c r="AM62" s="11">
        <f t="shared" si="75"/>
        <v>59404.79985862575</v>
      </c>
      <c r="AN62" s="11">
        <f t="shared" si="76"/>
        <v>42405.48585565996</v>
      </c>
      <c r="AO62" s="7">
        <f t="shared" si="77"/>
        <v>0.004408834681915911</v>
      </c>
      <c r="AP62" s="7">
        <f t="shared" si="78"/>
        <v>0.005218234132404078</v>
      </c>
      <c r="AQ62" s="7">
        <f t="shared" si="79"/>
        <v>0.015527415325456442</v>
      </c>
      <c r="AR62" s="7">
        <f t="shared" si="80"/>
        <v>0.018378028319288284</v>
      </c>
      <c r="AS62" s="6"/>
      <c r="AT62" s="6"/>
      <c r="AU62" s="6"/>
      <c r="AV62" s="6"/>
      <c r="AW62" s="6"/>
    </row>
    <row r="63" spans="1:49" ht="12.75">
      <c r="A63" s="4">
        <v>2</v>
      </c>
      <c r="B63" s="4">
        <v>1.42857</v>
      </c>
      <c r="C63" s="10">
        <v>0.000619771</v>
      </c>
      <c r="D63" s="4">
        <f t="shared" si="40"/>
        <v>0.398</v>
      </c>
      <c r="E63" s="7">
        <f t="shared" si="41"/>
        <v>0.0050420790699539</v>
      </c>
      <c r="F63" s="7">
        <f t="shared" si="42"/>
        <v>0.01776598025577885</v>
      </c>
      <c r="G63" s="7">
        <f t="shared" si="43"/>
        <v>1.065958815346731</v>
      </c>
      <c r="H63" s="11">
        <f t="shared" si="44"/>
        <v>3658.3968596298178</v>
      </c>
      <c r="I63" s="11">
        <f t="shared" si="45"/>
        <v>51180.54495944375</v>
      </c>
      <c r="J63" s="11">
        <f t="shared" si="46"/>
        <v>39660.02646912768</v>
      </c>
      <c r="K63" s="7">
        <f t="shared" si="47"/>
        <v>0.00474987444560119</v>
      </c>
      <c r="L63" s="7">
        <f t="shared" si="48"/>
        <v>0.005395827821174012</v>
      </c>
      <c r="M63" s="7">
        <f t="shared" si="49"/>
        <v>0.01673638482205532</v>
      </c>
      <c r="N63" s="7">
        <f t="shared" si="50"/>
        <v>0.019012429040593404</v>
      </c>
      <c r="O63" s="7">
        <f t="shared" si="51"/>
        <v>0.005687510341699914</v>
      </c>
      <c r="P63" s="7">
        <f t="shared" si="52"/>
        <v>0.020040184819256027</v>
      </c>
      <c r="Q63" s="7">
        <f t="shared" si="53"/>
        <v>1.2024110891553617</v>
      </c>
      <c r="R63" s="11">
        <f t="shared" si="54"/>
        <v>2875.184515729286</v>
      </c>
      <c r="S63" s="11">
        <f t="shared" si="55"/>
        <v>41726.56000606973</v>
      </c>
      <c r="T63" s="11">
        <f t="shared" si="56"/>
        <v>29666.29713678741</v>
      </c>
      <c r="U63" s="7">
        <f t="shared" si="57"/>
        <v>0.005260515344305541</v>
      </c>
      <c r="V63" s="7">
        <f t="shared" si="58"/>
        <v>0.006238826551277658</v>
      </c>
      <c r="W63" s="7">
        <f t="shared" si="59"/>
        <v>0.018535649767786846</v>
      </c>
      <c r="X63" s="7">
        <f t="shared" si="60"/>
        <v>0.021982770954490635</v>
      </c>
      <c r="Y63" s="7">
        <f t="shared" si="61"/>
        <v>0.005183516373668631</v>
      </c>
      <c r="Z63" s="7">
        <f t="shared" si="62"/>
        <v>0.018264340616726042</v>
      </c>
      <c r="AA63" s="7">
        <f t="shared" si="63"/>
        <v>1.0958604370035625</v>
      </c>
      <c r="AB63" s="11">
        <f t="shared" si="64"/>
        <v>3461.474767374926</v>
      </c>
      <c r="AC63" s="11">
        <f t="shared" si="65"/>
        <v>47821.17883522132</v>
      </c>
      <c r="AD63" s="11">
        <f t="shared" si="66"/>
        <v>38129.678307635826</v>
      </c>
      <c r="AE63" s="7">
        <f t="shared" si="67"/>
        <v>0.004913878840738238</v>
      </c>
      <c r="AF63" s="7">
        <f t="shared" si="68"/>
        <v>0.005503044342512704</v>
      </c>
      <c r="AG63" s="7">
        <f t="shared" si="69"/>
        <v>0.017314261290361555</v>
      </c>
      <c r="AH63" s="7">
        <f t="shared" si="70"/>
        <v>0.019390211017981933</v>
      </c>
      <c r="AI63" s="7">
        <f t="shared" si="71"/>
        <v>0.005412073453995813</v>
      </c>
      <c r="AJ63" s="7">
        <f t="shared" si="72"/>
        <v>0.01906967121945463</v>
      </c>
      <c r="AK63" s="7">
        <f t="shared" si="73"/>
        <v>1.1441802731672779</v>
      </c>
      <c r="AL63" s="11">
        <f t="shared" si="74"/>
        <v>3175.285315548138</v>
      </c>
      <c r="AM63" s="11">
        <f t="shared" si="75"/>
        <v>48849.937626157975</v>
      </c>
      <c r="AN63" s="11">
        <f t="shared" si="76"/>
        <v>29994.63380241346</v>
      </c>
      <c r="AO63" s="7">
        <f t="shared" si="77"/>
        <v>0.004861861424099133</v>
      </c>
      <c r="AP63" s="7">
        <f t="shared" si="78"/>
        <v>0.006204585889746072</v>
      </c>
      <c r="AQ63" s="7">
        <f t="shared" si="79"/>
        <v>0.0171309757083337</v>
      </c>
      <c r="AR63" s="7">
        <f t="shared" si="80"/>
        <v>0.021862122525881097</v>
      </c>
      <c r="AS63" s="6"/>
      <c r="AT63" s="6"/>
      <c r="AU63" s="6"/>
      <c r="AV63" s="6"/>
      <c r="AW63" s="6"/>
    </row>
    <row r="64" spans="1:49" ht="12.75">
      <c r="A64" s="4">
        <v>2.5</v>
      </c>
      <c r="B64" s="4">
        <v>1.78571</v>
      </c>
      <c r="C64" s="10">
        <v>0.000619189</v>
      </c>
      <c r="D64" s="4">
        <f t="shared" si="40"/>
        <v>0.49750000000000005</v>
      </c>
      <c r="E64" s="7">
        <f t="shared" si="41"/>
        <v>0.005485038407355124</v>
      </c>
      <c r="F64" s="7">
        <f t="shared" si="42"/>
        <v>0.01933584719797577</v>
      </c>
      <c r="G64" s="7">
        <f t="shared" si="43"/>
        <v>1.1601508318785463</v>
      </c>
      <c r="H64" s="11">
        <f t="shared" si="44"/>
        <v>3088.4655047053893</v>
      </c>
      <c r="I64" s="11">
        <f t="shared" si="45"/>
        <v>41923.001052792104</v>
      </c>
      <c r="J64" s="11">
        <f t="shared" si="46"/>
        <v>34837.85609006504</v>
      </c>
      <c r="K64" s="7">
        <f t="shared" si="47"/>
        <v>0.005248176121175199</v>
      </c>
      <c r="L64" s="7">
        <f t="shared" si="48"/>
        <v>0.005757167598369788</v>
      </c>
      <c r="M64" s="7">
        <f t="shared" si="49"/>
        <v>0.01850086070701578</v>
      </c>
      <c r="N64" s="7">
        <f t="shared" si="50"/>
        <v>0.02029515651630479</v>
      </c>
      <c r="O64" s="7">
        <f t="shared" si="51"/>
        <v>0.006417870384990484</v>
      </c>
      <c r="P64" s="7">
        <f t="shared" si="52"/>
        <v>0.022624264751580532</v>
      </c>
      <c r="Q64" s="7">
        <f t="shared" si="53"/>
        <v>1.357455885094832</v>
      </c>
      <c r="R64" s="11">
        <f t="shared" si="54"/>
        <v>2255.9019372890234</v>
      </c>
      <c r="S64" s="11">
        <f t="shared" si="55"/>
        <v>32492.054174062898</v>
      </c>
      <c r="T64" s="11">
        <f t="shared" si="56"/>
        <v>23576.23154022282</v>
      </c>
      <c r="U64" s="7">
        <f t="shared" si="57"/>
        <v>0.0059613689138321435</v>
      </c>
      <c r="V64" s="7">
        <f t="shared" si="58"/>
        <v>0.00699837788353785</v>
      </c>
      <c r="W64" s="7">
        <f t="shared" si="59"/>
        <v>0.02101500661400167</v>
      </c>
      <c r="X64" s="7">
        <f t="shared" si="60"/>
        <v>0.024670668706407804</v>
      </c>
      <c r="Y64" s="7">
        <f t="shared" si="61"/>
        <v>0.005625094195358516</v>
      </c>
      <c r="Z64" s="7">
        <f t="shared" si="62"/>
        <v>0.01982957160150853</v>
      </c>
      <c r="AA64" s="7">
        <f t="shared" si="63"/>
        <v>1.1897742960905118</v>
      </c>
      <c r="AB64" s="11">
        <f t="shared" si="64"/>
        <v>2936.5845004429207</v>
      </c>
      <c r="AC64" s="11">
        <f t="shared" si="65"/>
        <v>40769.03120116462</v>
      </c>
      <c r="AD64" s="11">
        <f t="shared" si="66"/>
        <v>32216.968798835383</v>
      </c>
      <c r="AE64" s="7">
        <f t="shared" si="67"/>
        <v>0.00532193280974822</v>
      </c>
      <c r="AF64" s="7">
        <f t="shared" si="68"/>
        <v>0.005986765463858902</v>
      </c>
      <c r="AG64" s="7">
        <f t="shared" si="69"/>
        <v>0.01876086764847388</v>
      </c>
      <c r="AH64" s="7">
        <f t="shared" si="70"/>
        <v>0.021104534484948693</v>
      </c>
      <c r="AI64" s="7">
        <f t="shared" si="71"/>
        <v>0.005970094800354</v>
      </c>
      <c r="AJ64" s="7">
        <f t="shared" si="72"/>
        <v>0.021045767092948774</v>
      </c>
      <c r="AK64" s="7">
        <f t="shared" si="73"/>
        <v>1.2627460255769265</v>
      </c>
      <c r="AL64" s="11">
        <f t="shared" si="74"/>
        <v>2606.9916853347436</v>
      </c>
      <c r="AM64" s="11">
        <f t="shared" si="75"/>
        <v>40863.50711870896</v>
      </c>
      <c r="AN64" s="11">
        <f t="shared" si="76"/>
        <v>23930.778595576754</v>
      </c>
      <c r="AO64" s="7">
        <f t="shared" si="77"/>
        <v>0.0053157771286667654</v>
      </c>
      <c r="AP64" s="7">
        <f t="shared" si="78"/>
        <v>0.006946342107756113</v>
      </c>
      <c r="AQ64" s="7">
        <f t="shared" si="79"/>
        <v>0.018739167652967768</v>
      </c>
      <c r="AR64" s="7">
        <f t="shared" si="80"/>
        <v>0.024487232286346534</v>
      </c>
      <c r="AS64" s="6"/>
      <c r="AT64" s="6"/>
      <c r="AU64" s="6"/>
      <c r="AV64" s="6"/>
      <c r="AW64" s="6"/>
    </row>
    <row r="65" spans="1:49" ht="12.75">
      <c r="A65" s="4">
        <v>3</v>
      </c>
      <c r="B65" s="4">
        <v>2.14286</v>
      </c>
      <c r="C65" s="10">
        <v>0.000618607</v>
      </c>
      <c r="D65" s="4">
        <f t="shared" si="40"/>
        <v>0.597</v>
      </c>
      <c r="E65" s="7">
        <f t="shared" si="41"/>
        <v>0.00580863023904804</v>
      </c>
      <c r="F65" s="7">
        <f t="shared" si="42"/>
        <v>0.02048620267729438</v>
      </c>
      <c r="G65" s="7">
        <f t="shared" si="43"/>
        <v>1.2291721606376627</v>
      </c>
      <c r="H65" s="11">
        <f t="shared" si="44"/>
        <v>2751.352503197195</v>
      </c>
      <c r="I65" s="11">
        <f t="shared" si="45"/>
        <v>37198.93702754392</v>
      </c>
      <c r="J65" s="11">
        <f t="shared" si="46"/>
        <v>31247.634401027513</v>
      </c>
      <c r="K65" s="7">
        <f t="shared" si="47"/>
        <v>0.005571463862268983</v>
      </c>
      <c r="L65" s="7">
        <f t="shared" si="48"/>
        <v>0.006078914156842487</v>
      </c>
      <c r="M65" s="7">
        <f t="shared" si="49"/>
        <v>0.019649751007454294</v>
      </c>
      <c r="N65" s="7">
        <f t="shared" si="50"/>
        <v>0.021439455146891696</v>
      </c>
      <c r="O65" s="7">
        <f t="shared" si="51"/>
        <v>0.006886852381647807</v>
      </c>
      <c r="P65" s="7">
        <f t="shared" si="52"/>
        <v>0.024288936959803203</v>
      </c>
      <c r="Q65" s="7">
        <f t="shared" si="53"/>
        <v>1.457336217588192</v>
      </c>
      <c r="R65" s="11">
        <f t="shared" si="54"/>
        <v>1957.2763586191202</v>
      </c>
      <c r="S65" s="11">
        <f t="shared" si="55"/>
        <v>27051.11823524715</v>
      </c>
      <c r="T65" s="11">
        <f t="shared" si="56"/>
        <v>21640.88176475285</v>
      </c>
      <c r="U65" s="7">
        <f t="shared" si="57"/>
        <v>0.006533440970290611</v>
      </c>
      <c r="V65" s="7">
        <f t="shared" si="58"/>
        <v>0.007304611232472418</v>
      </c>
      <c r="W65" s="7">
        <f t="shared" si="59"/>
        <v>0.023042505786949146</v>
      </c>
      <c r="X65" s="7">
        <f t="shared" si="60"/>
        <v>0.02576231228858453</v>
      </c>
      <c r="Y65" s="7">
        <f t="shared" si="61"/>
        <v>0.006051592082149806</v>
      </c>
      <c r="Z65" s="7">
        <f t="shared" si="62"/>
        <v>0.021343094122573823</v>
      </c>
      <c r="AA65" s="7">
        <f t="shared" si="63"/>
        <v>1.2805856473544293</v>
      </c>
      <c r="AB65" s="11">
        <f t="shared" si="64"/>
        <v>2534.862499794052</v>
      </c>
      <c r="AC65" s="11">
        <f t="shared" si="65"/>
        <v>34565.89994378262</v>
      </c>
      <c r="AD65" s="11">
        <f t="shared" si="66"/>
        <v>28494.957199074524</v>
      </c>
      <c r="AE65" s="7">
        <f t="shared" si="67"/>
        <v>0.005779771227092481</v>
      </c>
      <c r="AF65" s="7">
        <f t="shared" si="68"/>
        <v>0.006365764653338525</v>
      </c>
      <c r="AG65" s="7">
        <f t="shared" si="69"/>
        <v>0.02038442109649867</v>
      </c>
      <c r="AH65" s="7">
        <f t="shared" si="70"/>
        <v>0.022451135554743484</v>
      </c>
      <c r="AI65" s="7">
        <f t="shared" si="71"/>
        <v>0.006399601542614697</v>
      </c>
      <c r="AJ65" s="7">
        <f t="shared" si="72"/>
        <v>0.022570473392263406</v>
      </c>
      <c r="AK65" s="7">
        <f t="shared" si="73"/>
        <v>1.3542284035358043</v>
      </c>
      <c r="AL65" s="11">
        <f t="shared" si="74"/>
        <v>2266.667562952132</v>
      </c>
      <c r="AM65" s="11">
        <f t="shared" si="75"/>
        <v>34310.24662401818</v>
      </c>
      <c r="AN65" s="11">
        <f t="shared" si="76"/>
        <v>22078.610518838963</v>
      </c>
      <c r="AO65" s="7">
        <f t="shared" si="77"/>
        <v>0.005801264447618751</v>
      </c>
      <c r="AP65" s="7">
        <f t="shared" si="78"/>
        <v>0.007231838412708188</v>
      </c>
      <c r="AQ65" s="7">
        <f t="shared" si="79"/>
        <v>0.020460224591258756</v>
      </c>
      <c r="AR65" s="7">
        <f t="shared" si="80"/>
        <v>0.02550565302921798</v>
      </c>
      <c r="AS65" s="6"/>
      <c r="AT65" s="6"/>
      <c r="AU65" s="6"/>
      <c r="AV65" s="6"/>
      <c r="AW65" s="6"/>
    </row>
    <row r="66" spans="1:49" ht="12.75">
      <c r="A66" s="4">
        <v>3.5</v>
      </c>
      <c r="B66" s="4">
        <v>2.5</v>
      </c>
      <c r="C66" s="10">
        <v>0.000618025</v>
      </c>
      <c r="D66" s="4">
        <f t="shared" si="40"/>
        <v>0.6965</v>
      </c>
      <c r="E66" s="7">
        <f t="shared" si="41"/>
        <v>0.006307108474393636</v>
      </c>
      <c r="F66" s="7">
        <f t="shared" si="42"/>
        <v>0.02225473500769154</v>
      </c>
      <c r="G66" s="7">
        <f t="shared" si="43"/>
        <v>1.3352841004614924</v>
      </c>
      <c r="H66" s="11">
        <f t="shared" si="44"/>
        <v>2331.4403635097146</v>
      </c>
      <c r="I66" s="11">
        <f t="shared" si="45"/>
        <v>32151.7613992572</v>
      </c>
      <c r="J66" s="11">
        <f t="shared" si="46"/>
        <v>25903.095743599944</v>
      </c>
      <c r="K66" s="7">
        <f t="shared" si="47"/>
        <v>0.005992833306752721</v>
      </c>
      <c r="L66" s="7">
        <f t="shared" si="48"/>
        <v>0.00667665210686192</v>
      </c>
      <c r="M66" s="7">
        <f t="shared" si="49"/>
        <v>0.021145809958480487</v>
      </c>
      <c r="N66" s="7">
        <f t="shared" si="50"/>
        <v>0.023558675735483144</v>
      </c>
      <c r="O66" s="7">
        <f t="shared" si="51"/>
        <v>0.0073746360355005335</v>
      </c>
      <c r="P66" s="7">
        <f t="shared" si="52"/>
        <v>0.026021523399280967</v>
      </c>
      <c r="Q66" s="7">
        <f t="shared" si="53"/>
        <v>1.561291403956858</v>
      </c>
      <c r="R66" s="11">
        <f t="shared" si="54"/>
        <v>1705.3115336524288</v>
      </c>
      <c r="S66" s="11">
        <f t="shared" si="55"/>
        <v>24211.445924807398</v>
      </c>
      <c r="T66" s="11">
        <f t="shared" si="56"/>
        <v>18252.268360906884</v>
      </c>
      <c r="U66" s="7">
        <f t="shared" si="57"/>
        <v>0.0069059625612118815</v>
      </c>
      <c r="V66" s="7">
        <f t="shared" si="58"/>
        <v>0.007953827357654228</v>
      </c>
      <c r="W66" s="7">
        <f t="shared" si="59"/>
        <v>0.024367801409596802</v>
      </c>
      <c r="X66" s="7">
        <f t="shared" si="60"/>
        <v>0.028065209415720407</v>
      </c>
      <c r="Y66" s="7">
        <f t="shared" si="61"/>
        <v>0.006650236458495484</v>
      </c>
      <c r="Z66" s="7">
        <f t="shared" si="62"/>
        <v>0.023465467689856828</v>
      </c>
      <c r="AA66" s="7">
        <f t="shared" si="63"/>
        <v>1.4079280613914098</v>
      </c>
      <c r="AB66" s="11">
        <f t="shared" si="64"/>
        <v>2097.0594218121432</v>
      </c>
      <c r="AC66" s="11">
        <f t="shared" si="65"/>
        <v>29195.718294373706</v>
      </c>
      <c r="AD66" s="11">
        <f t="shared" si="66"/>
        <v>23022.85313419772</v>
      </c>
      <c r="AE66" s="7">
        <f t="shared" si="67"/>
        <v>0.006288904511903936</v>
      </c>
      <c r="AF66" s="7">
        <f t="shared" si="68"/>
        <v>0.007081985143491849</v>
      </c>
      <c r="AG66" s="7">
        <f t="shared" si="69"/>
        <v>0.022190502029466572</v>
      </c>
      <c r="AH66" s="7">
        <f t="shared" si="70"/>
        <v>0.02498889995894225</v>
      </c>
      <c r="AI66" s="7">
        <f t="shared" si="71"/>
        <v>0.006851623848379157</v>
      </c>
      <c r="AJ66" s="7">
        <f t="shared" si="72"/>
        <v>0.024176066376076933</v>
      </c>
      <c r="AK66" s="7">
        <f t="shared" si="73"/>
        <v>1.450563982564616</v>
      </c>
      <c r="AL66" s="11">
        <f t="shared" si="74"/>
        <v>1975.5948578130003</v>
      </c>
      <c r="AM66" s="11">
        <f t="shared" si="75"/>
        <v>28004.910821407546</v>
      </c>
      <c r="AN66" s="11">
        <f t="shared" si="76"/>
        <v>21189.089178592454</v>
      </c>
      <c r="AO66" s="7">
        <f t="shared" si="77"/>
        <v>0.006421219056338879</v>
      </c>
      <c r="AP66" s="7">
        <f t="shared" si="78"/>
        <v>0.007382074750270574</v>
      </c>
      <c r="AQ66" s="7">
        <f t="shared" si="79"/>
        <v>0.02265737605518185</v>
      </c>
      <c r="AR66" s="7">
        <f t="shared" si="80"/>
        <v>0.026047771025539044</v>
      </c>
      <c r="AS66" s="6"/>
      <c r="AT66" s="6"/>
      <c r="AU66" s="6"/>
      <c r="AV66" s="6"/>
      <c r="AW66" s="6"/>
    </row>
    <row r="67" spans="1:49" ht="12.75">
      <c r="A67" s="4">
        <v>4</v>
      </c>
      <c r="B67" s="4">
        <v>2.85714</v>
      </c>
      <c r="C67" s="10">
        <v>0.000617443</v>
      </c>
      <c r="D67" s="4">
        <f t="shared" si="40"/>
        <v>0.796</v>
      </c>
      <c r="E67" s="7">
        <f t="shared" si="41"/>
        <v>0.0069155607704920515</v>
      </c>
      <c r="F67" s="7">
        <f t="shared" si="42"/>
        <v>0.02441316661013169</v>
      </c>
      <c r="G67" s="7">
        <f t="shared" si="43"/>
        <v>1.4647899966079014</v>
      </c>
      <c r="H67" s="11">
        <f t="shared" si="44"/>
        <v>1937.4073177489715</v>
      </c>
      <c r="I67" s="11">
        <f t="shared" si="45"/>
        <v>27111.44685552749</v>
      </c>
      <c r="J67" s="11">
        <f t="shared" si="46"/>
        <v>21177.124573043937</v>
      </c>
      <c r="K67" s="7">
        <f t="shared" si="47"/>
        <v>0.006526167787965946</v>
      </c>
      <c r="L67" s="7">
        <f t="shared" si="48"/>
        <v>0.007384159810036703</v>
      </c>
      <c r="M67" s="7">
        <f t="shared" si="49"/>
        <v>0.023038539725239244</v>
      </c>
      <c r="N67" s="7">
        <f t="shared" si="50"/>
        <v>0.026067405045077482</v>
      </c>
      <c r="O67" s="7">
        <f t="shared" si="51"/>
        <v>0.007745219314666479</v>
      </c>
      <c r="P67" s="7">
        <f t="shared" si="52"/>
        <v>0.027342009684560846</v>
      </c>
      <c r="Q67" s="7">
        <f t="shared" si="53"/>
        <v>1.6405205810736507</v>
      </c>
      <c r="R67" s="11">
        <f t="shared" si="54"/>
        <v>1544.5725069570688</v>
      </c>
      <c r="S67" s="11">
        <f t="shared" si="55"/>
        <v>22289.793820697745</v>
      </c>
      <c r="T67" s="11">
        <f t="shared" si="56"/>
        <v>16207.63475073083</v>
      </c>
      <c r="U67" s="7">
        <f t="shared" si="57"/>
        <v>0.007197498072693165</v>
      </c>
      <c r="V67" s="7">
        <f t="shared" si="58"/>
        <v>0.008440628042130279</v>
      </c>
      <c r="W67" s="7">
        <f t="shared" si="59"/>
        <v>0.025408455721264336</v>
      </c>
      <c r="X67" s="7">
        <f t="shared" si="60"/>
        <v>0.02979692689071902</v>
      </c>
      <c r="Y67" s="7">
        <f t="shared" si="61"/>
        <v>0.006954888631122261</v>
      </c>
      <c r="Z67" s="7">
        <f t="shared" si="62"/>
        <v>0.024552000993321853</v>
      </c>
      <c r="AA67" s="7">
        <f t="shared" si="63"/>
        <v>1.4731200595993112</v>
      </c>
      <c r="AB67" s="11">
        <f t="shared" si="64"/>
        <v>1915.5583245081602</v>
      </c>
      <c r="AC67" s="11">
        <f t="shared" si="65"/>
        <v>26504.594157860265</v>
      </c>
      <c r="AD67" s="11">
        <f t="shared" si="66"/>
        <v>21239.405842139735</v>
      </c>
      <c r="AE67" s="7">
        <f t="shared" si="67"/>
        <v>0.006600456961799866</v>
      </c>
      <c r="AF67" s="7">
        <f t="shared" si="68"/>
        <v>0.0073733254089847385</v>
      </c>
      <c r="AG67" s="7">
        <f t="shared" si="69"/>
        <v>0.023300793798094056</v>
      </c>
      <c r="AH67" s="7">
        <f t="shared" si="70"/>
        <v>0.026029157671251888</v>
      </c>
      <c r="AI67" s="7">
        <f t="shared" si="71"/>
        <v>0.007259375078848197</v>
      </c>
      <c r="AJ67" s="7">
        <f t="shared" si="72"/>
        <v>0.025626892621861692</v>
      </c>
      <c r="AK67" s="7">
        <f t="shared" si="73"/>
        <v>1.5376135573117016</v>
      </c>
      <c r="AL67" s="11">
        <f t="shared" si="74"/>
        <v>1758.2364025580573</v>
      </c>
      <c r="AM67" s="11">
        <f t="shared" si="75"/>
        <v>24357.687133474083</v>
      </c>
      <c r="AN67" s="11">
        <f t="shared" si="76"/>
        <v>19465.170009383062</v>
      </c>
      <c r="AO67" s="7">
        <f t="shared" si="77"/>
        <v>0.006885199982969312</v>
      </c>
      <c r="AP67" s="7">
        <f t="shared" si="78"/>
        <v>0.007702034901852268</v>
      </c>
      <c r="AQ67" s="7">
        <f t="shared" si="79"/>
        <v>0.02430598759908604</v>
      </c>
      <c r="AR67" s="7">
        <f t="shared" si="80"/>
        <v>0.02718956098228171</v>
      </c>
      <c r="AS67" s="6"/>
      <c r="AT67" s="6"/>
      <c r="AU67" s="6"/>
      <c r="AV67" s="6"/>
      <c r="AW67" s="6"/>
    </row>
    <row r="68" spans="1:49" ht="12.75">
      <c r="A68" s="4">
        <v>4.5</v>
      </c>
      <c r="B68" s="4">
        <v>3.21429</v>
      </c>
      <c r="C68" s="10">
        <v>0.000616861</v>
      </c>
      <c r="D68" s="4">
        <f t="shared" si="40"/>
        <v>0.8955000000000001</v>
      </c>
      <c r="E68" s="7">
        <f t="shared" si="41"/>
        <v>0.007386249623169713</v>
      </c>
      <c r="F68" s="7">
        <f t="shared" si="42"/>
        <v>0.026087080161351788</v>
      </c>
      <c r="G68" s="7">
        <f t="shared" si="43"/>
        <v>1.5652248096811072</v>
      </c>
      <c r="H68" s="11">
        <f t="shared" si="44"/>
        <v>1696.7514163924805</v>
      </c>
      <c r="I68" s="11">
        <f t="shared" si="45"/>
        <v>23590.601399946085</v>
      </c>
      <c r="J68" s="11">
        <f t="shared" si="46"/>
        <v>18739.684314339633</v>
      </c>
      <c r="K68" s="7">
        <f t="shared" si="47"/>
        <v>0.006996246080580402</v>
      </c>
      <c r="L68" s="7">
        <f t="shared" si="48"/>
        <v>0.007849707020912965</v>
      </c>
      <c r="M68" s="7">
        <f t="shared" si="49"/>
        <v>0.024709648555625408</v>
      </c>
      <c r="N68" s="7">
        <f t="shared" si="50"/>
        <v>0.02772393931222237</v>
      </c>
      <c r="O68" s="7">
        <f t="shared" si="51"/>
        <v>0.008133979872344837</v>
      </c>
      <c r="P68" s="7">
        <f t="shared" si="52"/>
        <v>0.02872794662870091</v>
      </c>
      <c r="Q68" s="7">
        <f t="shared" si="53"/>
        <v>1.7236767977220546</v>
      </c>
      <c r="R68" s="11">
        <f t="shared" si="54"/>
        <v>1399.1362063585202</v>
      </c>
      <c r="S68" s="11">
        <f t="shared" si="55"/>
        <v>20117.589155464942</v>
      </c>
      <c r="T68" s="11">
        <f t="shared" si="56"/>
        <v>14787.83941596363</v>
      </c>
      <c r="U68" s="7">
        <f t="shared" si="57"/>
        <v>0.007576115998634437</v>
      </c>
      <c r="V68" s="7">
        <f t="shared" si="58"/>
        <v>0.008836539436169567</v>
      </c>
      <c r="W68" s="7">
        <f t="shared" si="59"/>
        <v>0.026757658548136398</v>
      </c>
      <c r="X68" s="7">
        <f t="shared" si="60"/>
        <v>0.03120927728968052</v>
      </c>
      <c r="Y68" s="7">
        <f t="shared" si="61"/>
        <v>0.00718958971650068</v>
      </c>
      <c r="Z68" s="7">
        <f t="shared" si="62"/>
        <v>0.02539250808329664</v>
      </c>
      <c r="AA68" s="7">
        <f t="shared" si="63"/>
        <v>1.5235504849977985</v>
      </c>
      <c r="AB68" s="11">
        <f t="shared" si="64"/>
        <v>1790.8448694897602</v>
      </c>
      <c r="AC68" s="11">
        <f t="shared" si="65"/>
        <v>24404.376886051046</v>
      </c>
      <c r="AD68" s="11">
        <f t="shared" si="66"/>
        <v>20273.337399663236</v>
      </c>
      <c r="AE68" s="7">
        <f t="shared" si="67"/>
        <v>0.006878610546402728</v>
      </c>
      <c r="AF68" s="7">
        <f t="shared" si="68"/>
        <v>0.007546958447071846</v>
      </c>
      <c r="AG68" s="7">
        <f t="shared" si="69"/>
        <v>0.024294178220004733</v>
      </c>
      <c r="AH68" s="7">
        <f t="shared" si="70"/>
        <v>0.02665467862954063</v>
      </c>
      <c r="AI68" s="7">
        <f t="shared" si="71"/>
        <v>0.007754086790431107</v>
      </c>
      <c r="AJ68" s="7">
        <f t="shared" si="72"/>
        <v>0.02738622359113404</v>
      </c>
      <c r="AK68" s="7">
        <f t="shared" si="73"/>
        <v>1.6431734154680424</v>
      </c>
      <c r="AL68" s="11">
        <f t="shared" si="74"/>
        <v>1539.5892380996402</v>
      </c>
      <c r="AM68" s="11">
        <f t="shared" si="75"/>
        <v>20600.699268236855</v>
      </c>
      <c r="AN68" s="11">
        <f t="shared" si="76"/>
        <v>17808.729303191718</v>
      </c>
      <c r="AO68" s="7">
        <f t="shared" si="77"/>
        <v>0.0074867546631952695</v>
      </c>
      <c r="AP68" s="7">
        <f t="shared" si="78"/>
        <v>0.008052266066731796</v>
      </c>
      <c r="AQ68" s="7">
        <f t="shared" si="79"/>
        <v>0.026442048266889687</v>
      </c>
      <c r="AR68" s="7">
        <f t="shared" si="80"/>
        <v>0.02843934622848837</v>
      </c>
      <c r="AS68" s="6"/>
      <c r="AT68" s="6"/>
      <c r="AU68" s="6"/>
      <c r="AV68" s="6"/>
      <c r="AW68" s="6"/>
    </row>
    <row r="69" spans="1:49" ht="12.75">
      <c r="A69" s="4">
        <v>5</v>
      </c>
      <c r="B69" s="4">
        <v>3.57143</v>
      </c>
      <c r="C69" s="10">
        <v>0.000616279</v>
      </c>
      <c r="D69" s="4">
        <f t="shared" si="40"/>
        <v>0.9950000000000001</v>
      </c>
      <c r="E69" s="7">
        <f t="shared" si="41"/>
        <v>0.007656269587275381</v>
      </c>
      <c r="F69" s="7">
        <f t="shared" si="42"/>
        <v>0.02705351382932034</v>
      </c>
      <c r="G69" s="7">
        <f t="shared" si="43"/>
        <v>1.6232108297592203</v>
      </c>
      <c r="H69" s="11">
        <f t="shared" si="44"/>
        <v>1577.6904745496568</v>
      </c>
      <c r="I69" s="11">
        <f t="shared" si="45"/>
        <v>21663.852821242963</v>
      </c>
      <c r="J69" s="11">
        <f t="shared" si="46"/>
        <v>17733.290035899892</v>
      </c>
      <c r="K69" s="7">
        <f t="shared" si="47"/>
        <v>0.0073007375184545</v>
      </c>
      <c r="L69" s="7">
        <f t="shared" si="48"/>
        <v>0.008069375480015671</v>
      </c>
      <c r="M69" s="7">
        <f t="shared" si="49"/>
        <v>0.02579723730575092</v>
      </c>
      <c r="N69" s="7">
        <f t="shared" si="50"/>
        <v>0.02851322810071923</v>
      </c>
      <c r="O69" s="7">
        <f t="shared" si="51"/>
        <v>0.008531824644942497</v>
      </c>
      <c r="P69" s="7">
        <f t="shared" si="52"/>
        <v>0.03014729737376291</v>
      </c>
      <c r="Q69" s="7">
        <f t="shared" si="53"/>
        <v>1.8088378424257745</v>
      </c>
      <c r="R69" s="11">
        <f t="shared" si="54"/>
        <v>1270.49334965892</v>
      </c>
      <c r="S69" s="11">
        <f t="shared" si="55"/>
        <v>18002.57227033816</v>
      </c>
      <c r="T69" s="11">
        <f t="shared" si="56"/>
        <v>13723.427729661838</v>
      </c>
      <c r="U69" s="7">
        <f t="shared" si="57"/>
        <v>0.008008797289492123</v>
      </c>
      <c r="V69" s="7">
        <f t="shared" si="58"/>
        <v>0.009172828697131796</v>
      </c>
      <c r="W69" s="7">
        <f t="shared" si="59"/>
        <v>0.028299174390044285</v>
      </c>
      <c r="X69" s="7">
        <f t="shared" si="60"/>
        <v>0.03241229232892681</v>
      </c>
      <c r="Y69" s="7">
        <f t="shared" si="61"/>
        <v>0.007421978713769129</v>
      </c>
      <c r="Z69" s="7">
        <f t="shared" si="62"/>
        <v>0.026225644419259432</v>
      </c>
      <c r="AA69" s="7">
        <f t="shared" si="63"/>
        <v>1.5735386651555658</v>
      </c>
      <c r="AB69" s="11">
        <f t="shared" si="64"/>
        <v>1678.8690724642454</v>
      </c>
      <c r="AC69" s="11">
        <f t="shared" si="65"/>
        <v>22493.404065478346</v>
      </c>
      <c r="AD69" s="11">
        <f t="shared" si="66"/>
        <v>19430.310220235937</v>
      </c>
      <c r="AE69" s="7">
        <f t="shared" si="67"/>
        <v>0.007164848149501707</v>
      </c>
      <c r="AF69" s="7">
        <f t="shared" si="68"/>
        <v>0.007708940890303572</v>
      </c>
      <c r="AG69" s="7">
        <f t="shared" si="69"/>
        <v>0.025317070707603445</v>
      </c>
      <c r="AH69" s="7">
        <f t="shared" si="70"/>
        <v>0.02723962846499745</v>
      </c>
      <c r="AI69" s="7">
        <f t="shared" si="71"/>
        <v>0.008243166607521269</v>
      </c>
      <c r="AJ69" s="7">
        <f t="shared" si="72"/>
        <v>0.029127320984700215</v>
      </c>
      <c r="AK69" s="7">
        <f t="shared" si="73"/>
        <v>1.747639259082013</v>
      </c>
      <c r="AL69" s="11">
        <f t="shared" si="74"/>
        <v>1361.0312039276228</v>
      </c>
      <c r="AM69" s="11">
        <f t="shared" si="75"/>
        <v>17619.75352892343</v>
      </c>
      <c r="AN69" s="11">
        <f t="shared" si="76"/>
        <v>16367.103613933716</v>
      </c>
      <c r="AO69" s="7">
        <f t="shared" si="77"/>
        <v>0.008095332073551426</v>
      </c>
      <c r="AP69" s="7">
        <f t="shared" si="78"/>
        <v>0.00839940779607217</v>
      </c>
      <c r="AQ69" s="7">
        <f t="shared" si="79"/>
        <v>0.028604946012970995</v>
      </c>
      <c r="AR69" s="7">
        <f t="shared" si="80"/>
        <v>0.029679400963988856</v>
      </c>
      <c r="AS69" s="6"/>
      <c r="AT69" s="6"/>
      <c r="AU69" s="6"/>
      <c r="AV69" s="6"/>
      <c r="AW69" s="6"/>
    </row>
    <row r="70" spans="1:49" ht="12.75">
      <c r="A70" s="4">
        <v>10</v>
      </c>
      <c r="B70" s="4">
        <v>7.14286</v>
      </c>
      <c r="C70" s="10">
        <v>0.000610457</v>
      </c>
      <c r="D70" s="4">
        <f t="shared" si="40"/>
        <v>1.9900000000000002</v>
      </c>
      <c r="E70" s="7">
        <f t="shared" si="41"/>
        <v>0.009933120759250895</v>
      </c>
      <c r="F70" s="7">
        <f t="shared" si="42"/>
        <v>0.03526576628011832</v>
      </c>
      <c r="G70" s="7">
        <f t="shared" si="43"/>
        <v>2.115945976807099</v>
      </c>
      <c r="H70" s="11">
        <f t="shared" si="44"/>
        <v>928.4585414561849</v>
      </c>
      <c r="I70" s="11">
        <f t="shared" si="45"/>
        <v>12705.278089857293</v>
      </c>
      <c r="J70" s="11">
        <f t="shared" si="46"/>
        <v>10700.750481571282</v>
      </c>
      <c r="K70" s="7">
        <f t="shared" si="47"/>
        <v>0.009533283216198275</v>
      </c>
      <c r="L70" s="7">
        <f t="shared" si="48"/>
        <v>0.01038789292044501</v>
      </c>
      <c r="M70" s="7">
        <f t="shared" si="49"/>
        <v>0.0338462146925492</v>
      </c>
      <c r="N70" s="7">
        <f t="shared" si="50"/>
        <v>0.036880353390864914</v>
      </c>
      <c r="O70" s="7">
        <f t="shared" si="51"/>
        <v>0.01069142286564292</v>
      </c>
      <c r="P70" s="7">
        <f t="shared" si="52"/>
        <v>0.03795798210049251</v>
      </c>
      <c r="Q70" s="7">
        <f t="shared" si="53"/>
        <v>2.2774789260295507</v>
      </c>
      <c r="R70" s="11">
        <f t="shared" si="54"/>
        <v>801.4250860000715</v>
      </c>
      <c r="S70" s="11">
        <f t="shared" si="55"/>
        <v>11581.564846373307</v>
      </c>
      <c r="T70" s="11">
        <f t="shared" si="56"/>
        <v>8622.00658219812</v>
      </c>
      <c r="U70" s="7">
        <f t="shared" si="57"/>
        <v>0.009985066493675565</v>
      </c>
      <c r="V70" s="7">
        <f t="shared" si="58"/>
        <v>0.011572585760456274</v>
      </c>
      <c r="W70" s="7">
        <f t="shared" si="59"/>
        <v>0.03545019030695434</v>
      </c>
      <c r="X70" s="7">
        <f t="shared" si="60"/>
        <v>0.04108639314636243</v>
      </c>
      <c r="Y70" s="7">
        <f t="shared" si="61"/>
        <v>0.009602851446967129</v>
      </c>
      <c r="Z70" s="7">
        <f t="shared" si="62"/>
        <v>0.03409320423654833</v>
      </c>
      <c r="AA70" s="7">
        <f t="shared" si="63"/>
        <v>2.0455922541928997</v>
      </c>
      <c r="AB70" s="11">
        <f t="shared" si="64"/>
        <v>993.4214327475944</v>
      </c>
      <c r="AC70" s="11">
        <f t="shared" si="65"/>
        <v>14117.24925020583</v>
      </c>
      <c r="AD70" s="11">
        <f t="shared" si="66"/>
        <v>10926.465035508456</v>
      </c>
      <c r="AE70" s="7">
        <f t="shared" si="67"/>
        <v>0.009043978924556297</v>
      </c>
      <c r="AF70" s="7">
        <f t="shared" si="68"/>
        <v>0.010280038537492557</v>
      </c>
      <c r="AG70" s="7">
        <f t="shared" si="69"/>
        <v>0.032109027437190976</v>
      </c>
      <c r="AH70" s="7">
        <f t="shared" si="70"/>
        <v>0.03649743572040921</v>
      </c>
      <c r="AI70" s="7">
        <f t="shared" si="71"/>
        <v>0.01052185781363878</v>
      </c>
      <c r="AJ70" s="7">
        <f t="shared" si="72"/>
        <v>0.03735597175166181</v>
      </c>
      <c r="AK70" s="7">
        <f t="shared" si="73"/>
        <v>2.2413583050997086</v>
      </c>
      <c r="AL70" s="11">
        <f t="shared" si="74"/>
        <v>827.4639636396001</v>
      </c>
      <c r="AM70" s="11">
        <f t="shared" si="75"/>
        <v>11492.0499046655</v>
      </c>
      <c r="AN70" s="11">
        <f t="shared" si="76"/>
        <v>9367.9500953345</v>
      </c>
      <c r="AO70" s="7">
        <f t="shared" si="77"/>
        <v>0.010023879362415312</v>
      </c>
      <c r="AP70" s="7">
        <f t="shared" si="78"/>
        <v>0.011102283133933825</v>
      </c>
      <c r="AQ70" s="7">
        <f t="shared" si="79"/>
        <v>0.03558798844621104</v>
      </c>
      <c r="AR70" s="7">
        <f t="shared" si="80"/>
        <v>0.03941666789990149</v>
      </c>
      <c r="AS70" s="6"/>
      <c r="AT70" s="6"/>
      <c r="AU70" s="6"/>
      <c r="AV70" s="6"/>
      <c r="AW70" s="6"/>
    </row>
    <row r="71" spans="1:49" ht="12.75">
      <c r="A71" s="4">
        <v>15</v>
      </c>
      <c r="B71" s="4">
        <v>10.7143</v>
      </c>
      <c r="C71" s="10">
        <v>0.000604571</v>
      </c>
      <c r="D71" s="4">
        <f t="shared" si="40"/>
        <v>2.9850000000000003</v>
      </c>
      <c r="E71" s="7">
        <f t="shared" si="41"/>
        <v>0.011253356239791207</v>
      </c>
      <c r="F71" s="7">
        <f t="shared" si="42"/>
        <v>0.04014704273917124</v>
      </c>
      <c r="G71" s="7">
        <f t="shared" si="43"/>
        <v>2.4088225643502743</v>
      </c>
      <c r="H71" s="11">
        <f t="shared" si="44"/>
        <v>716.4106694388412</v>
      </c>
      <c r="I71" s="11">
        <f t="shared" si="45"/>
        <v>10020.236146345414</v>
      </c>
      <c r="J71" s="11">
        <f t="shared" si="46"/>
        <v>8215.992425083157</v>
      </c>
      <c r="K71" s="7">
        <f t="shared" si="47"/>
        <v>0.01073484071212666</v>
      </c>
      <c r="L71" s="7">
        <f t="shared" si="48"/>
        <v>0.011855082151099375</v>
      </c>
      <c r="M71" s="7">
        <f t="shared" si="49"/>
        <v>0.038297206600822996</v>
      </c>
      <c r="N71" s="7">
        <f t="shared" si="50"/>
        <v>0.04229373705540876</v>
      </c>
      <c r="O71" s="7">
        <f t="shared" si="51"/>
        <v>0.01234192185666211</v>
      </c>
      <c r="P71" s="7">
        <f t="shared" si="52"/>
        <v>0.04403056774394966</v>
      </c>
      <c r="Q71" s="7">
        <f t="shared" si="53"/>
        <v>2.6418340646369796</v>
      </c>
      <c r="R71" s="11">
        <f t="shared" si="54"/>
        <v>595.608099501096</v>
      </c>
      <c r="S71" s="11">
        <f t="shared" si="55"/>
        <v>9144.170991885776</v>
      </c>
      <c r="T71" s="11">
        <f t="shared" si="56"/>
        <v>6017.029008114223</v>
      </c>
      <c r="U71" s="7">
        <f t="shared" si="57"/>
        <v>0.011237311341627617</v>
      </c>
      <c r="V71" s="7">
        <f t="shared" si="58"/>
        <v>0.013852990305352622</v>
      </c>
      <c r="W71" s="7">
        <f t="shared" si="59"/>
        <v>0.040089801574971565</v>
      </c>
      <c r="X71" s="7">
        <f t="shared" si="60"/>
        <v>0.049421397670481586</v>
      </c>
      <c r="Y71" s="7">
        <f t="shared" si="61"/>
        <v>0.011423395095978164</v>
      </c>
      <c r="Z71" s="7">
        <f t="shared" si="62"/>
        <v>0.04075366685034256</v>
      </c>
      <c r="AA71" s="7">
        <f t="shared" si="63"/>
        <v>2.4452200110205538</v>
      </c>
      <c r="AB71" s="11">
        <f t="shared" si="64"/>
        <v>695.241653875447</v>
      </c>
      <c r="AC71" s="11">
        <f t="shared" si="65"/>
        <v>11558.308317422277</v>
      </c>
      <c r="AD71" s="11">
        <f t="shared" si="66"/>
        <v>6139.063111149153</v>
      </c>
      <c r="AE71" s="7">
        <f t="shared" si="67"/>
        <v>0.009995106946276694</v>
      </c>
      <c r="AF71" s="7">
        <f t="shared" si="68"/>
        <v>0.013714612264759458</v>
      </c>
      <c r="AG71" s="7">
        <f t="shared" si="69"/>
        <v>0.03565816074815765</v>
      </c>
      <c r="AH71" s="7">
        <f t="shared" si="70"/>
        <v>0.048927725472474315</v>
      </c>
      <c r="AI71" s="7">
        <f t="shared" si="71"/>
        <v>0.012286018488270623</v>
      </c>
      <c r="AJ71" s="7">
        <f t="shared" si="72"/>
        <v>0.04383112902786772</v>
      </c>
      <c r="AK71" s="7">
        <f t="shared" si="73"/>
        <v>2.6298677416720633</v>
      </c>
      <c r="AL71" s="11">
        <f t="shared" si="74"/>
        <v>601.0406570475874</v>
      </c>
      <c r="AM71" s="11">
        <f t="shared" si="75"/>
        <v>8355.556753428895</v>
      </c>
      <c r="AN71" s="11">
        <f t="shared" si="76"/>
        <v>6943.928960856818</v>
      </c>
      <c r="AO71" s="7">
        <f t="shared" si="77"/>
        <v>0.011755656464500724</v>
      </c>
      <c r="AP71" s="7">
        <f t="shared" si="78"/>
        <v>0.01289531479191965</v>
      </c>
      <c r="AQ71" s="7">
        <f t="shared" si="79"/>
        <v>0.04193902978371205</v>
      </c>
      <c r="AR71" s="7">
        <f t="shared" si="80"/>
        <v>0.046004831185889015</v>
      </c>
      <c r="AS71" s="6"/>
      <c r="AT71" s="6"/>
      <c r="AU71" s="6"/>
      <c r="AV71" s="6"/>
      <c r="AW71" s="6"/>
    </row>
    <row r="72" spans="1:49" ht="12.75">
      <c r="A72" s="4">
        <v>20</v>
      </c>
      <c r="B72" s="4">
        <v>14.2857</v>
      </c>
      <c r="C72" s="10">
        <v>0.000598429</v>
      </c>
      <c r="D72" s="4">
        <f t="shared" si="40"/>
        <v>3.9800000000000004</v>
      </c>
      <c r="E72" s="7">
        <f t="shared" si="41"/>
        <v>0.012815922138519295</v>
      </c>
      <c r="F72" s="7">
        <f t="shared" si="42"/>
        <v>0.04595562672563779</v>
      </c>
      <c r="G72" s="7">
        <f t="shared" si="43"/>
        <v>2.7573376035382675</v>
      </c>
      <c r="H72" s="11">
        <f t="shared" si="44"/>
        <v>546.753761284135</v>
      </c>
      <c r="I72" s="11">
        <f t="shared" si="45"/>
        <v>7666.520385285199</v>
      </c>
      <c r="J72" s="11">
        <f t="shared" si="46"/>
        <v>6393.9367575719425</v>
      </c>
      <c r="K72" s="7">
        <f t="shared" si="47"/>
        <v>0.012272567671726313</v>
      </c>
      <c r="L72" s="7">
        <f t="shared" si="48"/>
        <v>0.013438488213257873</v>
      </c>
      <c r="M72" s="7">
        <f t="shared" si="49"/>
        <v>0.04400725385119622</v>
      </c>
      <c r="N72" s="7">
        <f t="shared" si="50"/>
        <v>0.048188038395551164</v>
      </c>
      <c r="O72" s="7">
        <f t="shared" si="51"/>
        <v>0.01397662350201092</v>
      </c>
      <c r="P72" s="7">
        <f t="shared" si="52"/>
        <v>0.0501176962220059</v>
      </c>
      <c r="Q72" s="7">
        <f t="shared" si="53"/>
        <v>3.007061773320354</v>
      </c>
      <c r="R72" s="11">
        <f t="shared" si="54"/>
        <v>459.7131925088821</v>
      </c>
      <c r="S72" s="11">
        <f t="shared" si="55"/>
        <v>6996.953069799507</v>
      </c>
      <c r="T72" s="11">
        <f t="shared" si="56"/>
        <v>4825.146930200493</v>
      </c>
      <c r="U72" s="7">
        <f t="shared" si="57"/>
        <v>0.012846360417147793</v>
      </c>
      <c r="V72" s="7">
        <f t="shared" si="58"/>
        <v>0.015469608100402871</v>
      </c>
      <c r="W72" s="7">
        <f t="shared" si="59"/>
        <v>0.04606477300131764</v>
      </c>
      <c r="X72" s="7">
        <f t="shared" si="60"/>
        <v>0.055471274541946745</v>
      </c>
      <c r="Y72" s="7">
        <f t="shared" si="61"/>
        <v>0.012127205991633262</v>
      </c>
      <c r="Z72" s="7">
        <f t="shared" si="62"/>
        <v>0.043486012614056525</v>
      </c>
      <c r="AA72" s="7">
        <f t="shared" si="63"/>
        <v>2.6091607568433917</v>
      </c>
      <c r="AB72" s="11">
        <f t="shared" si="64"/>
        <v>610.6185460783045</v>
      </c>
      <c r="AC72" s="11">
        <f t="shared" si="65"/>
        <v>7851.41</v>
      </c>
      <c r="AD72" s="11">
        <f t="shared" si="66"/>
        <v>7851.41</v>
      </c>
      <c r="AE72" s="7">
        <f t="shared" si="67"/>
        <v>0.012127205991633262</v>
      </c>
      <c r="AF72" s="7">
        <f t="shared" si="68"/>
        <v>0.012127205991633262</v>
      </c>
      <c r="AG72" s="7">
        <f t="shared" si="69"/>
        <v>0.043486012614056525</v>
      </c>
      <c r="AH72" s="7">
        <f t="shared" si="70"/>
        <v>0.043486012614056525</v>
      </c>
      <c r="AI72" s="7">
        <f t="shared" si="71"/>
        <v>0.013621117834139846</v>
      </c>
      <c r="AJ72" s="7">
        <f t="shared" si="72"/>
        <v>0.04884291586715122</v>
      </c>
      <c r="AK72" s="7">
        <f t="shared" si="73"/>
        <v>2.9305749520290734</v>
      </c>
      <c r="AL72" s="11">
        <f t="shared" si="74"/>
        <v>484.0230009153909</v>
      </c>
      <c r="AM72" s="11">
        <f t="shared" si="75"/>
        <v>6783.112237303587</v>
      </c>
      <c r="AN72" s="11">
        <f t="shared" si="76"/>
        <v>5664.144905553556</v>
      </c>
      <c r="AO72" s="7">
        <f t="shared" si="77"/>
        <v>0.013047282964516465</v>
      </c>
      <c r="AP72" s="7">
        <f t="shared" si="78"/>
        <v>0.014278000907548898</v>
      </c>
      <c r="AQ72" s="7">
        <f t="shared" si="79"/>
        <v>0.04678524566710318</v>
      </c>
      <c r="AR72" s="7">
        <f t="shared" si="80"/>
        <v>0.0511983822157837</v>
      </c>
      <c r="AS72" s="6"/>
      <c r="AT72" s="6"/>
      <c r="AU72" s="6"/>
      <c r="AV72" s="6"/>
      <c r="AW72" s="6"/>
    </row>
    <row r="73" spans="1:49" ht="12.75">
      <c r="A73" s="4">
        <v>25</v>
      </c>
      <c r="B73" s="4">
        <v>17.8571</v>
      </c>
      <c r="C73" s="10">
        <v>0.000592286</v>
      </c>
      <c r="D73" s="4">
        <f t="shared" si="40"/>
        <v>4.9750000000000005</v>
      </c>
      <c r="E73" s="7">
        <f t="shared" si="41"/>
        <v>0.014127420851370356</v>
      </c>
      <c r="F73" s="7">
        <f t="shared" si="42"/>
        <v>0.05092045760894194</v>
      </c>
      <c r="G73" s="7">
        <f t="shared" si="43"/>
        <v>3.0552274565365165</v>
      </c>
      <c r="H73" s="11">
        <f t="shared" si="44"/>
        <v>445.332683846832</v>
      </c>
      <c r="I73" s="11">
        <f t="shared" si="45"/>
        <v>6381.624650722436</v>
      </c>
      <c r="J73" s="11">
        <f t="shared" si="46"/>
        <v>5189.44201594423</v>
      </c>
      <c r="K73" s="7">
        <f t="shared" si="47"/>
        <v>0.013451445444751058</v>
      </c>
      <c r="L73" s="7">
        <f t="shared" si="48"/>
        <v>0.014916751369953485</v>
      </c>
      <c r="M73" s="7">
        <f t="shared" si="49"/>
        <v>0.04848399185913691</v>
      </c>
      <c r="N73" s="7">
        <f t="shared" si="50"/>
        <v>0.05376549716951096</v>
      </c>
      <c r="O73" s="7">
        <f t="shared" si="51"/>
        <v>0.014768758253538761</v>
      </c>
      <c r="P73" s="7">
        <f t="shared" si="52"/>
        <v>0.05323207516063238</v>
      </c>
      <c r="Q73" s="7">
        <f t="shared" si="53"/>
        <v>3.193924509637943</v>
      </c>
      <c r="R73" s="11">
        <f t="shared" si="54"/>
        <v>407.49508265368803</v>
      </c>
      <c r="S73" s="11">
        <f t="shared" si="55"/>
        <v>6204.51612642526</v>
      </c>
      <c r="T73" s="11">
        <f t="shared" si="56"/>
        <v>4383.417206908072</v>
      </c>
      <c r="U73" s="7">
        <f t="shared" si="57"/>
        <v>0.013642081007212354</v>
      </c>
      <c r="V73" s="7">
        <f t="shared" si="58"/>
        <v>0.016230360971194922</v>
      </c>
      <c r="W73" s="7">
        <f t="shared" si="59"/>
        <v>0.04917111303852229</v>
      </c>
      <c r="X73" s="7">
        <f t="shared" si="60"/>
        <v>0.05850023273932486</v>
      </c>
      <c r="Y73" s="7">
        <f t="shared" si="61"/>
        <v>0.012682743030371988</v>
      </c>
      <c r="Z73" s="7">
        <f t="shared" si="62"/>
        <v>0.04571330362686245</v>
      </c>
      <c r="AA73" s="7">
        <f t="shared" si="63"/>
        <v>2.742798217611747</v>
      </c>
      <c r="AB73" s="11">
        <f t="shared" si="64"/>
        <v>552.5657336512442</v>
      </c>
      <c r="AC73" s="11">
        <f t="shared" si="65"/>
        <v>9080.643957140768</v>
      </c>
      <c r="AD73" s="11">
        <f t="shared" si="66"/>
        <v>5276.656042859232</v>
      </c>
      <c r="AE73" s="7">
        <f t="shared" si="67"/>
        <v>0.011276550236926933</v>
      </c>
      <c r="AF73" s="7">
        <f t="shared" si="68"/>
        <v>0.014792963648248862</v>
      </c>
      <c r="AG73" s="7">
        <f t="shared" si="69"/>
        <v>0.04064486393911342</v>
      </c>
      <c r="AH73" s="7">
        <f t="shared" si="70"/>
        <v>0.0533193203689553</v>
      </c>
      <c r="AI73" s="7">
        <f t="shared" si="71"/>
        <v>0.014430927699266646</v>
      </c>
      <c r="AJ73" s="7">
        <f t="shared" si="72"/>
        <v>0.05201440870906985</v>
      </c>
      <c r="AK73" s="7">
        <f t="shared" si="73"/>
        <v>3.120864522544191</v>
      </c>
      <c r="AL73" s="11">
        <f t="shared" si="74"/>
        <v>426.7974678015841</v>
      </c>
      <c r="AM73" s="11">
        <f t="shared" si="75"/>
        <v>6011.979215783525</v>
      </c>
      <c r="AN73" s="11">
        <f t="shared" si="76"/>
        <v>5077.487450883142</v>
      </c>
      <c r="AO73" s="7">
        <f t="shared" si="77"/>
        <v>0.013858807028776886</v>
      </c>
      <c r="AP73" s="7">
        <f t="shared" si="78"/>
        <v>0.015080305982665992</v>
      </c>
      <c r="AQ73" s="7">
        <f t="shared" si="79"/>
        <v>0.049952273896539834</v>
      </c>
      <c r="AR73" s="7">
        <f t="shared" si="80"/>
        <v>0.0543550085750954</v>
      </c>
      <c r="AS73" s="6"/>
      <c r="AT73" s="6"/>
      <c r="AU73" s="6"/>
      <c r="AV73" s="6"/>
      <c r="AW73" s="6"/>
    </row>
    <row r="74" spans="1:49" ht="12.75">
      <c r="A74" s="4">
        <v>30</v>
      </c>
      <c r="B74" s="4">
        <v>21.4286</v>
      </c>
      <c r="C74" s="10">
        <v>0.0005851</v>
      </c>
      <c r="D74" s="4">
        <f t="shared" si="40"/>
        <v>5.970000000000001</v>
      </c>
      <c r="E74" s="7">
        <f t="shared" si="41"/>
        <v>0.015042193144113774</v>
      </c>
      <c r="F74" s="7">
        <f t="shared" si="42"/>
        <v>0.05454956106784419</v>
      </c>
      <c r="G74" s="7">
        <f t="shared" si="43"/>
        <v>3.2729736640706517</v>
      </c>
      <c r="H74" s="11">
        <f t="shared" si="44"/>
        <v>388.049068287</v>
      </c>
      <c r="I74" s="11">
        <f t="shared" si="45"/>
        <v>5740.437040828672</v>
      </c>
      <c r="J74" s="11">
        <f t="shared" si="46"/>
        <v>4466.062959171328</v>
      </c>
      <c r="K74" s="7">
        <f t="shared" si="47"/>
        <v>0.014182804087196308</v>
      </c>
      <c r="L74" s="7">
        <f t="shared" si="48"/>
        <v>0.01607948601661545</v>
      </c>
      <c r="M74" s="7">
        <f t="shared" si="49"/>
        <v>0.05143304106359861</v>
      </c>
      <c r="N74" s="7">
        <f t="shared" si="50"/>
        <v>0.05831123799564722</v>
      </c>
      <c r="O74" s="7">
        <f t="shared" si="51"/>
        <v>0.015401368004206186</v>
      </c>
      <c r="P74" s="7">
        <f t="shared" si="52"/>
        <v>0.055852085957461925</v>
      </c>
      <c r="Q74" s="7">
        <f t="shared" si="53"/>
        <v>3.3511251574477154</v>
      </c>
      <c r="R74" s="11">
        <f t="shared" si="54"/>
        <v>370.160753328</v>
      </c>
      <c r="S74" s="11">
        <f t="shared" si="55"/>
        <v>5590.143476048908</v>
      </c>
      <c r="T74" s="11">
        <f t="shared" si="56"/>
        <v>4145.856523951092</v>
      </c>
      <c r="U74" s="7">
        <f t="shared" si="57"/>
        <v>0.014372195151968751</v>
      </c>
      <c r="V74" s="7">
        <f t="shared" si="58"/>
        <v>0.016688889868963754</v>
      </c>
      <c r="W74" s="7">
        <f t="shared" si="59"/>
        <v>0.05211985576904275</v>
      </c>
      <c r="X74" s="7">
        <f t="shared" si="60"/>
        <v>0.060521202482884354</v>
      </c>
      <c r="Y74" s="7">
        <f t="shared" si="61"/>
        <v>0.013176277763546037</v>
      </c>
      <c r="Z74" s="7">
        <f t="shared" si="62"/>
        <v>0.047782937077276745</v>
      </c>
      <c r="AA74" s="7">
        <f t="shared" si="63"/>
        <v>2.8669762246366046</v>
      </c>
      <c r="AB74" s="11">
        <f t="shared" si="64"/>
        <v>505.7355510162</v>
      </c>
      <c r="AC74" s="11">
        <f t="shared" si="65"/>
        <v>7569.12041827757</v>
      </c>
      <c r="AD74" s="11">
        <f t="shared" si="66"/>
        <v>5732.77958172243</v>
      </c>
      <c r="AE74" s="7">
        <f t="shared" si="67"/>
        <v>0.01235127739695208</v>
      </c>
      <c r="AF74" s="7">
        <f t="shared" si="68"/>
        <v>0.014192273141292415</v>
      </c>
      <c r="AG74" s="7">
        <f t="shared" si="69"/>
        <v>0.04479112548123156</v>
      </c>
      <c r="AH74" s="7">
        <f t="shared" si="70"/>
        <v>0.05146737998876209</v>
      </c>
      <c r="AI74" s="7">
        <f t="shared" si="71"/>
        <v>0.015210558081820404</v>
      </c>
      <c r="AJ74" s="7">
        <f t="shared" si="72"/>
        <v>0.055160125854715414</v>
      </c>
      <c r="AK74" s="7">
        <f t="shared" si="73"/>
        <v>3.309607551282925</v>
      </c>
      <c r="AL74" s="11">
        <f t="shared" si="74"/>
        <v>379.50601967640006</v>
      </c>
      <c r="AM74" s="11">
        <f t="shared" si="75"/>
        <v>5455.55108199594</v>
      </c>
      <c r="AN74" s="11">
        <f t="shared" si="76"/>
        <v>4526.248918004061</v>
      </c>
      <c r="AO74" s="7">
        <f t="shared" si="77"/>
        <v>0.014548401219333732</v>
      </c>
      <c r="AP74" s="7">
        <f t="shared" si="78"/>
        <v>0.01597222303063018</v>
      </c>
      <c r="AQ74" s="7">
        <f t="shared" si="79"/>
        <v>0.05275885591617303</v>
      </c>
      <c r="AR74" s="7">
        <f t="shared" si="80"/>
        <v>0.057922255568133824</v>
      </c>
      <c r="AS74" s="6"/>
      <c r="AT74" s="6"/>
      <c r="AU74" s="6"/>
      <c r="AV74" s="6"/>
      <c r="AW74" s="6"/>
    </row>
    <row r="75" spans="1:49" ht="12.75">
      <c r="A75" s="4">
        <v>35</v>
      </c>
      <c r="B75" s="4">
        <v>25</v>
      </c>
      <c r="C75" s="10">
        <v>0.00057635</v>
      </c>
      <c r="D75" s="4">
        <f t="shared" si="40"/>
        <v>6.965000000000001</v>
      </c>
      <c r="E75" s="7">
        <f t="shared" si="41"/>
        <v>0.015542708135079877</v>
      </c>
      <c r="F75" s="7">
        <f t="shared" si="42"/>
        <v>0.05679089221152684</v>
      </c>
      <c r="G75" s="7">
        <f t="shared" si="43"/>
        <v>3.40745353269161</v>
      </c>
      <c r="H75" s="11">
        <f t="shared" si="44"/>
        <v>358.0237048872</v>
      </c>
      <c r="I75" s="11">
        <f t="shared" si="45"/>
        <v>5345.065373907464</v>
      </c>
      <c r="J75" s="11">
        <f t="shared" si="46"/>
        <v>4214.667959425869</v>
      </c>
      <c r="K75" s="7">
        <f t="shared" si="47"/>
        <v>0.014697994219936056</v>
      </c>
      <c r="L75" s="7">
        <f t="shared" si="48"/>
        <v>0.016552092324478275</v>
      </c>
      <c r="M75" s="7">
        <f t="shared" si="49"/>
        <v>0.053704425137218424</v>
      </c>
      <c r="N75" s="7">
        <f t="shared" si="50"/>
        <v>0.0604790415483058</v>
      </c>
      <c r="O75" s="7">
        <f t="shared" si="51"/>
        <v>0.01588666381304056</v>
      </c>
      <c r="P75" s="7">
        <f t="shared" si="52"/>
        <v>0.05804765838527494</v>
      </c>
      <c r="Q75" s="7">
        <f t="shared" si="53"/>
        <v>3.4828595031164964</v>
      </c>
      <c r="R75" s="11">
        <f t="shared" si="54"/>
        <v>342.6886774428</v>
      </c>
      <c r="S75" s="11">
        <f t="shared" si="55"/>
        <v>5199.621907021168</v>
      </c>
      <c r="T75" s="11">
        <f t="shared" si="56"/>
        <v>3950.6447596454987</v>
      </c>
      <c r="U75" s="7">
        <f t="shared" si="57"/>
        <v>0.014902142105695848</v>
      </c>
      <c r="V75" s="7">
        <f t="shared" si="58"/>
        <v>0.01709623949134992</v>
      </c>
      <c r="W75" s="7">
        <f t="shared" si="59"/>
        <v>0.05445035309743203</v>
      </c>
      <c r="X75" s="7">
        <f t="shared" si="60"/>
        <v>0.062467279558853527</v>
      </c>
      <c r="Y75" s="7">
        <f t="shared" si="61"/>
        <v>0.01342319266874785</v>
      </c>
      <c r="Z75" s="7">
        <f t="shared" si="62"/>
        <v>0.04904647770261297</v>
      </c>
      <c r="AA75" s="7">
        <f t="shared" si="63"/>
        <v>2.9427886621567785</v>
      </c>
      <c r="AB75" s="11">
        <f t="shared" si="64"/>
        <v>480.0135735651</v>
      </c>
      <c r="AC75" s="11">
        <f t="shared" si="65"/>
        <v>6995.795952583236</v>
      </c>
      <c r="AD75" s="11">
        <f t="shared" si="66"/>
        <v>5821.237380750097</v>
      </c>
      <c r="AE75" s="7">
        <f t="shared" si="67"/>
        <v>0.01284742277876417</v>
      </c>
      <c r="AF75" s="7">
        <f t="shared" si="68"/>
        <v>0.014084029568336287</v>
      </c>
      <c r="AG75" s="7">
        <f t="shared" si="69"/>
        <v>0.046942694663227105</v>
      </c>
      <c r="AH75" s="7">
        <f t="shared" si="70"/>
        <v>0.05146108375503073</v>
      </c>
      <c r="AI75" s="7">
        <f t="shared" si="71"/>
        <v>0.01567384291255242</v>
      </c>
      <c r="AJ75" s="7">
        <f t="shared" si="72"/>
        <v>0.05727004043639875</v>
      </c>
      <c r="AK75" s="7">
        <f t="shared" si="73"/>
        <v>3.4362024261839252</v>
      </c>
      <c r="AL75" s="11">
        <f t="shared" si="74"/>
        <v>352.0579747381199</v>
      </c>
      <c r="AM75" s="11">
        <f t="shared" si="75"/>
        <v>5101.0503126012345</v>
      </c>
      <c r="AN75" s="11">
        <f t="shared" si="76"/>
        <v>4299.389687398764</v>
      </c>
      <c r="AO75" s="7">
        <f t="shared" si="77"/>
        <v>0.015045436060215852</v>
      </c>
      <c r="AP75" s="7">
        <f t="shared" si="78"/>
        <v>0.016388197067913935</v>
      </c>
      <c r="AQ75" s="7">
        <f t="shared" si="79"/>
        <v>0.054973929262858566</v>
      </c>
      <c r="AR75" s="7">
        <f t="shared" si="80"/>
        <v>0.05988019109260443</v>
      </c>
      <c r="AS75" s="6"/>
      <c r="AT75" s="6"/>
      <c r="AU75" s="6"/>
      <c r="AV75" s="6"/>
      <c r="AW75" s="6"/>
    </row>
    <row r="76" spans="1:49" ht="12.75">
      <c r="A76" s="4">
        <v>40</v>
      </c>
      <c r="B76" s="4">
        <v>28.5714</v>
      </c>
      <c r="C76" s="10">
        <v>0.0005676</v>
      </c>
      <c r="D76" s="4">
        <f t="shared" si="40"/>
        <v>7.960000000000001</v>
      </c>
      <c r="E76" s="7">
        <f t="shared" si="41"/>
        <v>0.016060251921174558</v>
      </c>
      <c r="F76" s="7">
        <f t="shared" si="42"/>
        <v>0.059132509279231235</v>
      </c>
      <c r="G76" s="7">
        <f t="shared" si="43"/>
        <v>3.5479505567538743</v>
      </c>
      <c r="H76" s="11">
        <f t="shared" si="44"/>
        <v>330.2300182896</v>
      </c>
      <c r="I76" s="11">
        <f t="shared" si="45"/>
        <v>4921.819758630615</v>
      </c>
      <c r="J76" s="11">
        <f t="shared" si="46"/>
        <v>4031.713574702718</v>
      </c>
      <c r="K76" s="7">
        <f t="shared" si="47"/>
        <v>0.015316930092094894</v>
      </c>
      <c r="L76" s="7">
        <f t="shared" si="48"/>
        <v>0.016923482920605627</v>
      </c>
      <c r="M76" s="7">
        <f t="shared" si="49"/>
        <v>0.05639566024527824</v>
      </c>
      <c r="N76" s="7">
        <f t="shared" si="50"/>
        <v>0.062310853886433676</v>
      </c>
      <c r="O76" s="7">
        <f t="shared" si="51"/>
        <v>0.016261150695621982</v>
      </c>
      <c r="P76" s="7">
        <f t="shared" si="52"/>
        <v>0.059872201825930074</v>
      </c>
      <c r="Q76" s="7">
        <f t="shared" si="53"/>
        <v>3.5923321095558043</v>
      </c>
      <c r="R76" s="11">
        <f t="shared" si="54"/>
        <v>322.120753416</v>
      </c>
      <c r="S76" s="11">
        <f t="shared" si="55"/>
        <v>4842.143723148942</v>
      </c>
      <c r="T76" s="11">
        <f t="shared" si="56"/>
        <v>3891.5229435177243</v>
      </c>
      <c r="U76" s="7">
        <f t="shared" si="57"/>
        <v>0.015442433683149867</v>
      </c>
      <c r="V76" s="7">
        <f t="shared" si="58"/>
        <v>0.017225616941263566</v>
      </c>
      <c r="W76" s="7">
        <f t="shared" si="59"/>
        <v>0.05685775400937732</v>
      </c>
      <c r="X76" s="7">
        <f t="shared" si="60"/>
        <v>0.06342328617378602</v>
      </c>
      <c r="Y76" s="7">
        <f t="shared" si="61"/>
        <v>0.013611856945626173</v>
      </c>
      <c r="Z76" s="7">
        <f t="shared" si="62"/>
        <v>0.05011772300306119</v>
      </c>
      <c r="AA76" s="7">
        <f t="shared" si="63"/>
        <v>3.0070633801836717</v>
      </c>
      <c r="AB76" s="11">
        <f t="shared" si="64"/>
        <v>459.7127012016</v>
      </c>
      <c r="AC76" s="11">
        <f t="shared" si="65"/>
        <v>6722.727667381282</v>
      </c>
      <c r="AD76" s="11">
        <f t="shared" si="66"/>
        <v>5741.472332618717</v>
      </c>
      <c r="AE76" s="7">
        <f t="shared" si="67"/>
        <v>0.013105748319119637</v>
      </c>
      <c r="AF76" s="7">
        <f t="shared" si="68"/>
        <v>0.014181525320900959</v>
      </c>
      <c r="AG76" s="7">
        <f t="shared" si="69"/>
        <v>0.04825427321409873</v>
      </c>
      <c r="AH76" s="7">
        <f t="shared" si="70"/>
        <v>0.05221519449057926</v>
      </c>
      <c r="AI76" s="7">
        <f t="shared" si="71"/>
        <v>0.016151511796026585</v>
      </c>
      <c r="AJ76" s="7">
        <f t="shared" si="72"/>
        <v>0.059468520533786595</v>
      </c>
      <c r="AK76" s="7">
        <f t="shared" si="73"/>
        <v>3.5681112320271957</v>
      </c>
      <c r="AL76" s="11">
        <f t="shared" si="74"/>
        <v>326.50880499072</v>
      </c>
      <c r="AM76" s="11">
        <f t="shared" si="75"/>
        <v>4825.2737216269625</v>
      </c>
      <c r="AN76" s="11">
        <f t="shared" si="76"/>
        <v>4027.3662783730365</v>
      </c>
      <c r="AO76" s="7">
        <f t="shared" si="77"/>
        <v>0.015469404855294295</v>
      </c>
      <c r="AP76" s="7">
        <f t="shared" si="78"/>
        <v>0.016932614391007354</v>
      </c>
      <c r="AQ76" s="7">
        <f t="shared" si="79"/>
        <v>0.05695705961771584</v>
      </c>
      <c r="AR76" s="7">
        <f t="shared" si="80"/>
        <v>0.062344475199530965</v>
      </c>
      <c r="AS76" s="6"/>
      <c r="AT76" s="6"/>
      <c r="AU76" s="6"/>
      <c r="AV76" s="6"/>
      <c r="AW76" s="6"/>
    </row>
    <row r="77" spans="1:49" ht="12.75">
      <c r="A77" s="4">
        <v>45</v>
      </c>
      <c r="B77" s="4">
        <v>32.1429</v>
      </c>
      <c r="C77" s="10">
        <v>0.000555164</v>
      </c>
      <c r="D77" s="4">
        <f t="shared" si="40"/>
        <v>8.955</v>
      </c>
      <c r="E77" s="7">
        <f t="shared" si="41"/>
        <v>0.016564971652627145</v>
      </c>
      <c r="F77" s="7">
        <f t="shared" si="42"/>
        <v>0.06167017737869291</v>
      </c>
      <c r="G77" s="7">
        <f t="shared" si="43"/>
        <v>3.7002106427215744</v>
      </c>
      <c r="H77" s="11">
        <f t="shared" si="44"/>
        <v>303.611886752088</v>
      </c>
      <c r="I77" s="11">
        <f t="shared" si="45"/>
        <v>4548.2709605785085</v>
      </c>
      <c r="J77" s="11">
        <f t="shared" si="46"/>
        <v>3867.962372754825</v>
      </c>
      <c r="K77" s="7">
        <f t="shared" si="47"/>
        <v>0.015933508562898845</v>
      </c>
      <c r="L77" s="7">
        <f t="shared" si="48"/>
        <v>0.017277999718112596</v>
      </c>
      <c r="M77" s="7">
        <f t="shared" si="49"/>
        <v>0.059319286500744105</v>
      </c>
      <c r="N77" s="7">
        <f t="shared" si="50"/>
        <v>0.06432472869315291</v>
      </c>
      <c r="O77" s="7">
        <f t="shared" si="51"/>
        <v>0.016518130702365616</v>
      </c>
      <c r="P77" s="7">
        <f t="shared" si="52"/>
        <v>0.06149579194829244</v>
      </c>
      <c r="Q77" s="7">
        <f t="shared" si="53"/>
        <v>3.689747516897546</v>
      </c>
      <c r="R77" s="11">
        <f t="shared" si="54"/>
        <v>305.336250563304</v>
      </c>
      <c r="S77" s="11">
        <f t="shared" si="55"/>
        <v>4768.52567839589</v>
      </c>
      <c r="T77" s="11">
        <f t="shared" si="56"/>
        <v>3695.5076549374426</v>
      </c>
      <c r="U77" s="7">
        <f t="shared" si="57"/>
        <v>0.015561179776149741</v>
      </c>
      <c r="V77" s="7">
        <f t="shared" si="58"/>
        <v>0.017676550967375523</v>
      </c>
      <c r="W77" s="7">
        <f t="shared" si="59"/>
        <v>0.05793313367153784</v>
      </c>
      <c r="X77" s="7">
        <f t="shared" si="60"/>
        <v>0.06580850583156089</v>
      </c>
      <c r="Y77" s="7">
        <f t="shared" si="61"/>
        <v>0.013919907556786825</v>
      </c>
      <c r="Z77" s="7">
        <f t="shared" si="62"/>
        <v>0.05182279729322117</v>
      </c>
      <c r="AA77" s="7">
        <f t="shared" si="63"/>
        <v>3.1093678375932705</v>
      </c>
      <c r="AB77" s="11">
        <f t="shared" si="64"/>
        <v>429.95941420821606</v>
      </c>
      <c r="AC77" s="11">
        <f t="shared" si="65"/>
        <v>6443.107778270279</v>
      </c>
      <c r="AD77" s="11">
        <f t="shared" si="66"/>
        <v>5475.5255550630545</v>
      </c>
      <c r="AE77" s="7">
        <f t="shared" si="67"/>
        <v>0.013387111630441316</v>
      </c>
      <c r="AF77" s="7">
        <f t="shared" si="68"/>
        <v>0.014521841015130398</v>
      </c>
      <c r="AG77" s="7">
        <f t="shared" si="69"/>
        <v>0.04983923704492087</v>
      </c>
      <c r="AH77" s="7">
        <f t="shared" si="70"/>
        <v>0.05406375151425244</v>
      </c>
      <c r="AI77" s="7">
        <f t="shared" si="71"/>
        <v>0.016588397104556705</v>
      </c>
      <c r="AJ77" s="7">
        <f t="shared" si="72"/>
        <v>0.061757388622150904</v>
      </c>
      <c r="AK77" s="7">
        <f t="shared" si="73"/>
        <v>3.7054433173290544</v>
      </c>
      <c r="AL77" s="11">
        <f t="shared" si="74"/>
        <v>302.75499578146565</v>
      </c>
      <c r="AM77" s="11">
        <f t="shared" si="75"/>
        <v>4707.207051775355</v>
      </c>
      <c r="AN77" s="11">
        <f t="shared" si="76"/>
        <v>3685.272948224645</v>
      </c>
      <c r="AO77" s="7">
        <f t="shared" si="77"/>
        <v>0.01566220600985601</v>
      </c>
      <c r="AP77" s="7">
        <f t="shared" si="78"/>
        <v>0.01770107952782438</v>
      </c>
      <c r="AQ77" s="7">
        <f t="shared" si="79"/>
        <v>0.05830924694738391</v>
      </c>
      <c r="AR77" s="7">
        <f t="shared" si="80"/>
        <v>0.0658998238673201</v>
      </c>
      <c r="AS77" s="6"/>
      <c r="AT77" s="6"/>
      <c r="AU77" s="6"/>
      <c r="AV77" s="6"/>
      <c r="AW77" s="6"/>
    </row>
    <row r="78" spans="1:49" ht="12.75">
      <c r="A78" s="4">
        <v>50</v>
      </c>
      <c r="B78" s="4">
        <v>35.7143</v>
      </c>
      <c r="C78" s="10">
        <v>0.000540271</v>
      </c>
      <c r="D78" s="4">
        <f t="shared" si="40"/>
        <v>9.950000000000001</v>
      </c>
      <c r="E78" s="7">
        <f t="shared" si="41"/>
        <v>0.017233973383859822</v>
      </c>
      <c r="F78" s="7">
        <f t="shared" si="42"/>
        <v>0.06503913224204762</v>
      </c>
      <c r="G78" s="7">
        <f t="shared" si="43"/>
        <v>3.902347934522857</v>
      </c>
      <c r="H78" s="11">
        <f t="shared" si="44"/>
        <v>272.97299788929</v>
      </c>
      <c r="I78" s="11">
        <f t="shared" si="45"/>
        <v>4244.597201194012</v>
      </c>
      <c r="J78" s="11">
        <f t="shared" si="46"/>
        <v>3530.9027988059875</v>
      </c>
      <c r="K78" s="7">
        <f t="shared" si="47"/>
        <v>0.01649363354612443</v>
      </c>
      <c r="L78" s="7">
        <f t="shared" si="48"/>
        <v>0.01808388355276516</v>
      </c>
      <c r="M78" s="7">
        <f t="shared" si="49"/>
        <v>0.062245170597913756</v>
      </c>
      <c r="N78" s="7">
        <f t="shared" si="50"/>
        <v>0.06824660034229804</v>
      </c>
      <c r="O78" s="7">
        <f t="shared" si="51"/>
        <v>0.01652425552335715</v>
      </c>
      <c r="P78" s="7">
        <f t="shared" si="52"/>
        <v>0.062360734593655855</v>
      </c>
      <c r="Q78" s="7">
        <f t="shared" si="53"/>
        <v>3.741644075619351</v>
      </c>
      <c r="R78" s="11">
        <f t="shared" si="54"/>
        <v>296.92496979334084</v>
      </c>
      <c r="S78" s="11">
        <f t="shared" si="55"/>
        <v>4748.9688693290755</v>
      </c>
      <c r="T78" s="11">
        <f t="shared" si="56"/>
        <v>3708.7911306709248</v>
      </c>
      <c r="U78" s="7">
        <f t="shared" si="57"/>
        <v>0.015593188235250273</v>
      </c>
      <c r="V78" s="7">
        <f t="shared" si="58"/>
        <v>0.01764486723926494</v>
      </c>
      <c r="W78" s="7">
        <f t="shared" si="59"/>
        <v>0.05884698839429475</v>
      </c>
      <c r="X78" s="7">
        <f t="shared" si="60"/>
        <v>0.06658980075034218</v>
      </c>
      <c r="Y78" s="7">
        <f t="shared" si="61"/>
        <v>0.014347973716491205</v>
      </c>
      <c r="Z78" s="7">
        <f t="shared" si="62"/>
        <v>0.05414768487609759</v>
      </c>
      <c r="AA78" s="7">
        <f t="shared" si="63"/>
        <v>3.2488610925658556</v>
      </c>
      <c r="AB78" s="11">
        <f t="shared" si="64"/>
        <v>393.830530322412</v>
      </c>
      <c r="AC78" s="11">
        <f t="shared" si="65"/>
        <v>6226.84728483222</v>
      </c>
      <c r="AD78" s="11">
        <f t="shared" si="66"/>
        <v>4991.219381834446</v>
      </c>
      <c r="AE78" s="7">
        <f t="shared" si="67"/>
        <v>0.013617596939885747</v>
      </c>
      <c r="AF78" s="7">
        <f t="shared" si="68"/>
        <v>0.015210071421819321</v>
      </c>
      <c r="AG78" s="7">
        <f t="shared" si="69"/>
        <v>0.051391322735916324</v>
      </c>
      <c r="AH78" s="7">
        <f t="shared" si="70"/>
        <v>0.05740114740696773</v>
      </c>
      <c r="AI78" s="7">
        <f t="shared" si="71"/>
        <v>0.016928676837628318</v>
      </c>
      <c r="AJ78" s="7">
        <f t="shared" si="72"/>
        <v>0.06388697643902269</v>
      </c>
      <c r="AK78" s="7">
        <f t="shared" si="73"/>
        <v>3.8332185863413617</v>
      </c>
      <c r="AL78" s="11">
        <f t="shared" si="74"/>
        <v>282.90752286423844</v>
      </c>
      <c r="AM78" s="11">
        <f t="shared" si="75"/>
        <v>4604.593176753198</v>
      </c>
      <c r="AN78" s="11">
        <f t="shared" si="76"/>
        <v>3453.886823246802</v>
      </c>
      <c r="AO78" s="7">
        <f t="shared" si="77"/>
        <v>0.01583576142038776</v>
      </c>
      <c r="AP78" s="7">
        <f t="shared" si="78"/>
        <v>0.018284392339507717</v>
      </c>
      <c r="AQ78" s="7">
        <f t="shared" si="79"/>
        <v>0.05976243308688707</v>
      </c>
      <c r="AR78" s="7">
        <f t="shared" si="80"/>
        <v>0.0690032985920966</v>
      </c>
      <c r="AS78" s="6"/>
      <c r="AT78" s="6"/>
      <c r="AU78" s="6"/>
      <c r="AV78" s="6"/>
      <c r="AW78" s="6"/>
    </row>
    <row r="79" spans="1:49" ht="12.75">
      <c r="A79" s="4">
        <v>55</v>
      </c>
      <c r="B79" s="4">
        <v>39.2813</v>
      </c>
      <c r="C79" s="10">
        <v>0.000525397</v>
      </c>
      <c r="D79" s="4">
        <f t="shared" si="40"/>
        <v>10.945</v>
      </c>
      <c r="E79" s="7">
        <f t="shared" si="41"/>
        <v>0.01751619521518585</v>
      </c>
      <c r="F79" s="7">
        <f t="shared" si="42"/>
        <v>0.067033381976901</v>
      </c>
      <c r="G79" s="7">
        <f t="shared" si="43"/>
        <v>4.02200291861406</v>
      </c>
      <c r="H79" s="11">
        <f t="shared" si="44"/>
        <v>256.97265035873767</v>
      </c>
      <c r="I79" s="11">
        <f t="shared" si="45"/>
        <v>4032.8735077168644</v>
      </c>
      <c r="J79" s="11">
        <f t="shared" si="46"/>
        <v>3494.0864922831365</v>
      </c>
      <c r="K79" s="7">
        <f t="shared" si="47"/>
        <v>0.016921048983833283</v>
      </c>
      <c r="L79" s="7">
        <f t="shared" si="48"/>
        <v>0.018178906556210527</v>
      </c>
      <c r="M79" s="7">
        <f t="shared" si="49"/>
        <v>0.06475579462598002</v>
      </c>
      <c r="N79" s="7">
        <f t="shared" si="50"/>
        <v>0.0695695367706554</v>
      </c>
      <c r="O79" s="7">
        <f t="shared" si="51"/>
        <v>0.016846344634746303</v>
      </c>
      <c r="P79" s="7">
        <f t="shared" si="52"/>
        <v>0.06446990576106593</v>
      </c>
      <c r="Q79" s="7">
        <f t="shared" si="53"/>
        <v>3.8681943456639556</v>
      </c>
      <c r="R79" s="11">
        <f t="shared" si="54"/>
        <v>277.81461890792644</v>
      </c>
      <c r="S79" s="11">
        <f t="shared" si="55"/>
        <v>4541.421757982772</v>
      </c>
      <c r="T79" s="11">
        <f t="shared" si="56"/>
        <v>3596.0182420172277</v>
      </c>
      <c r="U79" s="7">
        <f t="shared" si="57"/>
        <v>0.015945519197220485</v>
      </c>
      <c r="V79" s="7">
        <f t="shared" si="58"/>
        <v>0.01791940725566513</v>
      </c>
      <c r="W79" s="7">
        <f t="shared" si="59"/>
        <v>0.061022503234070484</v>
      </c>
      <c r="X79" s="7">
        <f t="shared" si="60"/>
        <v>0.06857644920098059</v>
      </c>
      <c r="Y79" s="7">
        <f t="shared" si="61"/>
        <v>0.014694441873515924</v>
      </c>
      <c r="Z79" s="7">
        <f t="shared" si="62"/>
        <v>0.05623470867639051</v>
      </c>
      <c r="AA79" s="7">
        <f t="shared" si="63"/>
        <v>3.3740825205834306</v>
      </c>
      <c r="AB79" s="11">
        <f t="shared" si="64"/>
        <v>365.1407191458181</v>
      </c>
      <c r="AC79" s="11">
        <f t="shared" si="65"/>
        <v>6055.440486655477</v>
      </c>
      <c r="AD79" s="11">
        <f t="shared" si="66"/>
        <v>4639.859513344524</v>
      </c>
      <c r="AE79" s="7">
        <f t="shared" si="67"/>
        <v>0.013808983567317936</v>
      </c>
      <c r="AF79" s="7">
        <f t="shared" si="68"/>
        <v>0.015775464924652996</v>
      </c>
      <c r="AG79" s="7">
        <f t="shared" si="69"/>
        <v>0.0528461151984798</v>
      </c>
      <c r="AH79" s="7">
        <f t="shared" si="70"/>
        <v>0.0603717161841558</v>
      </c>
      <c r="AI79" s="7">
        <f t="shared" si="71"/>
        <v>0.017293033573162878</v>
      </c>
      <c r="AJ79" s="7">
        <f t="shared" si="72"/>
        <v>0.06617935635041396</v>
      </c>
      <c r="AK79" s="7">
        <f t="shared" si="73"/>
        <v>3.9707613810248374</v>
      </c>
      <c r="AL79" s="11">
        <f t="shared" si="74"/>
        <v>263.64776123990885</v>
      </c>
      <c r="AM79" s="11">
        <f t="shared" si="75"/>
        <v>4501.675069308356</v>
      </c>
      <c r="AN79" s="11">
        <f t="shared" si="76"/>
        <v>3220.804930691645</v>
      </c>
      <c r="AO79" s="7">
        <f t="shared" si="77"/>
        <v>0.016015758469930332</v>
      </c>
      <c r="AP79" s="7">
        <f t="shared" si="78"/>
        <v>0.018934435929617948</v>
      </c>
      <c r="AQ79" s="7">
        <f t="shared" si="79"/>
        <v>0.061291304531355464</v>
      </c>
      <c r="AR79" s="7">
        <f t="shared" si="80"/>
        <v>0.07246090036076203</v>
      </c>
      <c r="AS79" s="6"/>
      <c r="AT79" s="6"/>
      <c r="AU79" s="6"/>
      <c r="AV79" s="6"/>
      <c r="AW79" s="6"/>
    </row>
    <row r="80" spans="1:49" ht="12.75">
      <c r="A80" s="4">
        <v>60</v>
      </c>
      <c r="B80" s="4">
        <v>42.85</v>
      </c>
      <c r="C80" s="10">
        <v>0.000504702</v>
      </c>
      <c r="D80" s="4">
        <f t="shared" si="40"/>
        <v>11.940000000000001</v>
      </c>
      <c r="E80" s="7">
        <f t="shared" si="41"/>
        <v>0.01806369424695308</v>
      </c>
      <c r="F80" s="7">
        <f t="shared" si="42"/>
        <v>0.0705316769047294</v>
      </c>
      <c r="G80" s="7">
        <f t="shared" si="43"/>
        <v>4.231900614283764</v>
      </c>
      <c r="H80" s="11">
        <f t="shared" si="44"/>
        <v>232.11368531049604</v>
      </c>
      <c r="I80" s="11">
        <f t="shared" si="45"/>
        <v>3858.9846342346855</v>
      </c>
      <c r="J80" s="11">
        <f t="shared" si="46"/>
        <v>3218.615365765315</v>
      </c>
      <c r="K80" s="7">
        <f t="shared" si="47"/>
        <v>0.017298086251860585</v>
      </c>
      <c r="L80" s="7">
        <f t="shared" si="48"/>
        <v>0.01894087520919767</v>
      </c>
      <c r="M80" s="7">
        <f t="shared" si="49"/>
        <v>0.06754227645278973</v>
      </c>
      <c r="N80" s="7">
        <f t="shared" si="50"/>
        <v>0.07395672625345001</v>
      </c>
      <c r="O80" s="7">
        <f t="shared" si="51"/>
        <v>0.01716871694763576</v>
      </c>
      <c r="P80" s="7">
        <f t="shared" si="52"/>
        <v>0.06703713980453661</v>
      </c>
      <c r="Q80" s="7">
        <f t="shared" si="53"/>
        <v>4.022228388272197</v>
      </c>
      <c r="R80" s="11">
        <f t="shared" si="54"/>
        <v>256.9438414965312</v>
      </c>
      <c r="S80" s="11">
        <f t="shared" si="55"/>
        <v>4368.595291173022</v>
      </c>
      <c r="T80" s="11">
        <f t="shared" si="56"/>
        <v>3466.124708826977</v>
      </c>
      <c r="U80" s="7">
        <f t="shared" si="57"/>
        <v>0.016257871111502085</v>
      </c>
      <c r="V80" s="7">
        <f t="shared" si="58"/>
        <v>0.018252085342553705</v>
      </c>
      <c r="W80" s="7">
        <f t="shared" si="59"/>
        <v>0.063480642260573</v>
      </c>
      <c r="X80" s="7">
        <f t="shared" si="60"/>
        <v>0.07126727061579283</v>
      </c>
      <c r="Y80" s="7">
        <f t="shared" si="61"/>
        <v>0.014989440233828453</v>
      </c>
      <c r="Z80" s="7">
        <f t="shared" si="62"/>
        <v>0.058527914672463516</v>
      </c>
      <c r="AA80" s="7">
        <f t="shared" si="63"/>
        <v>3.511674880347811</v>
      </c>
      <c r="AB80" s="11">
        <f t="shared" si="64"/>
        <v>337.08782318032803</v>
      </c>
      <c r="AC80" s="11">
        <f t="shared" si="65"/>
        <v>5869.395571926008</v>
      </c>
      <c r="AD80" s="11">
        <f t="shared" si="66"/>
        <v>4409.071094740659</v>
      </c>
      <c r="AE80" s="7">
        <f t="shared" si="67"/>
        <v>0.014026131067954695</v>
      </c>
      <c r="AF80" s="7">
        <f t="shared" si="68"/>
        <v>0.016183074447875527</v>
      </c>
      <c r="AG80" s="7">
        <f t="shared" si="69"/>
        <v>0.054766568299019845</v>
      </c>
      <c r="AH80" s="7">
        <f t="shared" si="70"/>
        <v>0.06318859047756908</v>
      </c>
      <c r="AI80" s="7">
        <f t="shared" si="71"/>
        <v>0.017612772685015335</v>
      </c>
      <c r="AJ80" s="7">
        <f t="shared" si="72"/>
        <v>0.06877100417183404</v>
      </c>
      <c r="AK80" s="7">
        <f t="shared" si="73"/>
        <v>4.126260250310042</v>
      </c>
      <c r="AL80" s="11">
        <f t="shared" si="74"/>
        <v>244.15095882925442</v>
      </c>
      <c r="AM80" s="11">
        <f t="shared" si="75"/>
        <v>4398.960430361653</v>
      </c>
      <c r="AN80" s="11">
        <f t="shared" si="76"/>
        <v>3045.679569638346</v>
      </c>
      <c r="AO80" s="7">
        <f t="shared" si="77"/>
        <v>0.01620166153532271</v>
      </c>
      <c r="AP80" s="7">
        <f t="shared" si="78"/>
        <v>0.019471189247842413</v>
      </c>
      <c r="AQ80" s="7">
        <f t="shared" si="79"/>
        <v>0.06326116580067309</v>
      </c>
      <c r="AR80" s="7">
        <f t="shared" si="80"/>
        <v>0.07602739562597012</v>
      </c>
      <c r="AS80" s="6"/>
      <c r="AT80" s="6"/>
      <c r="AU80" s="6"/>
      <c r="AV80" s="6"/>
      <c r="AW80" s="6"/>
    </row>
    <row r="81" spans="1:49" ht="12.75">
      <c r="A81" s="4">
        <v>65</v>
      </c>
      <c r="B81" s="4">
        <v>46.64</v>
      </c>
      <c r="C81" s="10">
        <v>0.000481166</v>
      </c>
      <c r="D81" s="4">
        <f t="shared" si="40"/>
        <v>12.935</v>
      </c>
      <c r="E81" s="7">
        <f t="shared" si="41"/>
        <v>0.018332055577688473</v>
      </c>
      <c r="F81" s="7">
        <f t="shared" si="42"/>
        <v>0.07330926208452959</v>
      </c>
      <c r="G81" s="7">
        <f t="shared" si="43"/>
        <v>4.398555725071775</v>
      </c>
      <c r="H81" s="11">
        <f t="shared" si="44"/>
        <v>214.85797080829204</v>
      </c>
      <c r="I81" s="11">
        <f t="shared" si="45"/>
        <v>3893.8038303869507</v>
      </c>
      <c r="J81" s="11">
        <f t="shared" si="46"/>
        <v>2978.096169613049</v>
      </c>
      <c r="K81" s="7">
        <f t="shared" si="47"/>
        <v>0.017220571047761164</v>
      </c>
      <c r="L81" s="7">
        <f t="shared" si="48"/>
        <v>0.01969088446079452</v>
      </c>
      <c r="M81" s="7">
        <f t="shared" si="49"/>
        <v>0.06886447353574779</v>
      </c>
      <c r="N81" s="7">
        <f t="shared" si="50"/>
        <v>0.07874317222611178</v>
      </c>
      <c r="O81" s="7">
        <f t="shared" si="51"/>
        <v>0.01727063925391854</v>
      </c>
      <c r="P81" s="7">
        <f t="shared" si="52"/>
        <v>0.06906469457652188</v>
      </c>
      <c r="Q81" s="7">
        <f t="shared" si="53"/>
        <v>4.143881674591313</v>
      </c>
      <c r="R81" s="11">
        <f t="shared" si="54"/>
        <v>242.07892084323362</v>
      </c>
      <c r="S81" s="11">
        <f t="shared" si="55"/>
        <v>4384.61418134072</v>
      </c>
      <c r="T81" s="11">
        <f t="shared" si="56"/>
        <v>3357.9058186592792</v>
      </c>
      <c r="U81" s="7">
        <f t="shared" si="57"/>
        <v>0.016228145422416882</v>
      </c>
      <c r="V81" s="7">
        <f t="shared" si="58"/>
        <v>0.01854386800758299</v>
      </c>
      <c r="W81" s="7">
        <f t="shared" si="59"/>
        <v>0.06489579746669231</v>
      </c>
      <c r="X81" s="7">
        <f t="shared" si="60"/>
        <v>0.07415629273366185</v>
      </c>
      <c r="Y81" s="7">
        <f t="shared" si="61"/>
        <v>0.015213352538545772</v>
      </c>
      <c r="Z81" s="7">
        <f t="shared" si="62"/>
        <v>0.06083767549722994</v>
      </c>
      <c r="AA81" s="7">
        <f t="shared" si="63"/>
        <v>3.6502605298337962</v>
      </c>
      <c r="AB81" s="11">
        <f t="shared" si="64"/>
        <v>311.97797995526406</v>
      </c>
      <c r="AC81" s="11">
        <f t="shared" si="65"/>
        <v>5739.304332121196</v>
      </c>
      <c r="AD81" s="11">
        <f t="shared" si="66"/>
        <v>4238.829001212137</v>
      </c>
      <c r="AE81" s="7">
        <f t="shared" si="67"/>
        <v>0.014184203576767558</v>
      </c>
      <c r="AF81" s="7">
        <f t="shared" si="68"/>
        <v>0.016504852002040646</v>
      </c>
      <c r="AG81" s="7">
        <f t="shared" si="69"/>
        <v>0.0567221440641459</v>
      </c>
      <c r="AH81" s="7">
        <f t="shared" si="70"/>
        <v>0.06600233759691322</v>
      </c>
      <c r="AI81" s="7">
        <f t="shared" si="71"/>
        <v>0.01772961438148789</v>
      </c>
      <c r="AJ81" s="7">
        <f t="shared" si="72"/>
        <v>0.07090012038431907</v>
      </c>
      <c r="AK81" s="7">
        <f t="shared" si="73"/>
        <v>4.254007223059144</v>
      </c>
      <c r="AL81" s="11">
        <f t="shared" si="74"/>
        <v>229.7075240112912</v>
      </c>
      <c r="AM81" s="11">
        <f t="shared" si="75"/>
        <v>4356.213438383821</v>
      </c>
      <c r="AN81" s="11">
        <f t="shared" si="76"/>
        <v>2990.626561616178</v>
      </c>
      <c r="AO81" s="7">
        <f t="shared" si="77"/>
        <v>0.016280959939655937</v>
      </c>
      <c r="AP81" s="7">
        <f t="shared" si="78"/>
        <v>0.019649589854720498</v>
      </c>
      <c r="AQ81" s="7">
        <f t="shared" si="79"/>
        <v>0.06510700091137629</v>
      </c>
      <c r="AR81" s="7">
        <f t="shared" si="80"/>
        <v>0.07857803651143272</v>
      </c>
      <c r="AS81" s="6"/>
      <c r="AT81" s="6"/>
      <c r="AU81" s="6"/>
      <c r="AV81" s="6"/>
      <c r="AW81" s="6"/>
    </row>
    <row r="82" spans="1:49" ht="12.75">
      <c r="A82" s="4">
        <v>70</v>
      </c>
      <c r="B82" s="4">
        <v>50.7889</v>
      </c>
      <c r="C82" s="10">
        <v>0.000455456</v>
      </c>
      <c r="D82" s="4">
        <f t="shared" si="40"/>
        <v>13.930000000000001</v>
      </c>
      <c r="E82" s="7">
        <f t="shared" si="41"/>
        <v>0.018515233792039943</v>
      </c>
      <c r="F82" s="7">
        <f t="shared" si="42"/>
        <v>0.07610288749616047</v>
      </c>
      <c r="G82" s="7">
        <f t="shared" si="43"/>
        <v>4.566173249769628</v>
      </c>
      <c r="H82" s="11">
        <f t="shared" si="44"/>
        <v>199.37325332620802</v>
      </c>
      <c r="I82" s="11">
        <f t="shared" si="45"/>
        <v>3983.6645098638687</v>
      </c>
      <c r="J82" s="11">
        <f t="shared" si="46"/>
        <v>2752.9354901361316</v>
      </c>
      <c r="K82" s="7">
        <f t="shared" si="47"/>
        <v>0.01702523850559052</v>
      </c>
      <c r="L82" s="7">
        <f t="shared" si="48"/>
        <v>0.02048031186463404</v>
      </c>
      <c r="M82" s="7">
        <f t="shared" si="49"/>
        <v>0.06997858223876643</v>
      </c>
      <c r="N82" s="7">
        <f t="shared" si="50"/>
        <v>0.08417991839728223</v>
      </c>
      <c r="O82" s="7">
        <f t="shared" si="51"/>
        <v>0.017324244285990633</v>
      </c>
      <c r="P82" s="7">
        <f t="shared" si="52"/>
        <v>0.07120758120913183</v>
      </c>
      <c r="Q82" s="7">
        <f t="shared" si="53"/>
        <v>4.27245487254791</v>
      </c>
      <c r="R82" s="11">
        <f t="shared" si="54"/>
        <v>227.7281395517184</v>
      </c>
      <c r="S82" s="11">
        <f t="shared" si="55"/>
        <v>4404.2005350534355</v>
      </c>
      <c r="T82" s="11">
        <f t="shared" si="56"/>
        <v>3290.479464946565</v>
      </c>
      <c r="U82" s="7">
        <f t="shared" si="57"/>
        <v>0.01619202032235445</v>
      </c>
      <c r="V82" s="7">
        <f t="shared" si="58"/>
        <v>0.018732898952733477</v>
      </c>
      <c r="W82" s="7">
        <f t="shared" si="59"/>
        <v>0.06655381804886833</v>
      </c>
      <c r="X82" s="7">
        <f t="shared" si="60"/>
        <v>0.07699755333846894</v>
      </c>
      <c r="Y82" s="7">
        <f t="shared" si="61"/>
        <v>0.015372264670309506</v>
      </c>
      <c r="Z82" s="7">
        <f t="shared" si="62"/>
        <v>0.06318438869881934</v>
      </c>
      <c r="AA82" s="7">
        <f t="shared" si="63"/>
        <v>3.7910633219291605</v>
      </c>
      <c r="AB82" s="11">
        <f t="shared" si="64"/>
        <v>289.234163737152</v>
      </c>
      <c r="AC82" s="11">
        <f t="shared" si="65"/>
        <v>5585.5406071461675</v>
      </c>
      <c r="AD82" s="11">
        <f t="shared" si="66"/>
        <v>4187.359392853832</v>
      </c>
      <c r="AE82" s="7">
        <f t="shared" si="67"/>
        <v>0.014378115770192865</v>
      </c>
      <c r="AF82" s="7">
        <f t="shared" si="68"/>
        <v>0.016605978233837977</v>
      </c>
      <c r="AG82" s="7">
        <f t="shared" si="69"/>
        <v>0.059098153399293446</v>
      </c>
      <c r="AH82" s="7">
        <f t="shared" si="70"/>
        <v>0.06825530303791126</v>
      </c>
      <c r="AI82" s="7">
        <f t="shared" si="71"/>
        <v>0.0176336290000673</v>
      </c>
      <c r="AJ82" s="7">
        <f t="shared" si="72"/>
        <v>0.0724792405547746</v>
      </c>
      <c r="AK82" s="7">
        <f t="shared" si="73"/>
        <v>4.3487544332864765</v>
      </c>
      <c r="AL82" s="11">
        <f t="shared" si="74"/>
        <v>219.80719166699518</v>
      </c>
      <c r="AM82" s="11">
        <f t="shared" si="75"/>
        <v>4400.114139211806</v>
      </c>
      <c r="AN82" s="11">
        <f t="shared" si="76"/>
        <v>3026.925860788193</v>
      </c>
      <c r="AO82" s="7">
        <f t="shared" si="77"/>
        <v>0.01619953736022984</v>
      </c>
      <c r="AP82" s="7">
        <f t="shared" si="78"/>
        <v>0.019531414238793066</v>
      </c>
      <c r="AQ82" s="7">
        <f t="shared" si="79"/>
        <v>0.06658471521679829</v>
      </c>
      <c r="AR82" s="7">
        <f t="shared" si="80"/>
        <v>0.08027967873107852</v>
      </c>
      <c r="AS82" s="6"/>
      <c r="AT82" s="6"/>
      <c r="AU82" s="6"/>
      <c r="AV82" s="6"/>
      <c r="AW82" s="6"/>
    </row>
    <row r="83" spans="1:49" ht="12.75">
      <c r="A83" s="4">
        <v>75</v>
      </c>
      <c r="B83" s="4">
        <v>54.8951</v>
      </c>
      <c r="C83" s="10">
        <v>0.000430244</v>
      </c>
      <c r="D83" s="4">
        <f t="shared" si="40"/>
        <v>14.925</v>
      </c>
      <c r="E83" s="7">
        <f t="shared" si="41"/>
        <v>0.018606046860178388</v>
      </c>
      <c r="F83" s="7">
        <f t="shared" si="42"/>
        <v>0.07868498163627174</v>
      </c>
      <c r="G83" s="7">
        <f t="shared" si="43"/>
        <v>4.7210988981763045</v>
      </c>
      <c r="H83" s="11">
        <f t="shared" si="44"/>
        <v>186.50284890552</v>
      </c>
      <c r="I83" s="11">
        <f t="shared" si="45"/>
        <v>4026.88966340745</v>
      </c>
      <c r="J83" s="11">
        <f t="shared" si="46"/>
        <v>2644.11033659255</v>
      </c>
      <c r="K83" s="7">
        <f t="shared" si="47"/>
        <v>0.01693361641730016</v>
      </c>
      <c r="L83" s="7">
        <f t="shared" si="48"/>
        <v>0.020897522232042668</v>
      </c>
      <c r="M83" s="7">
        <f t="shared" si="49"/>
        <v>0.071612272442603</v>
      </c>
      <c r="N83" s="7">
        <f t="shared" si="50"/>
        <v>0.08837563214952004</v>
      </c>
      <c r="O83" s="7">
        <f t="shared" si="51"/>
        <v>0.017483058106073233</v>
      </c>
      <c r="P83" s="7">
        <f t="shared" si="52"/>
        <v>0.0739358616239159</v>
      </c>
      <c r="Q83" s="7">
        <f t="shared" si="53"/>
        <v>4.436151697434954</v>
      </c>
      <c r="R83" s="11">
        <f t="shared" si="54"/>
        <v>211.23160020426238</v>
      </c>
      <c r="S83" s="11">
        <f t="shared" si="55"/>
        <v>4349.259543306904</v>
      </c>
      <c r="T83" s="11">
        <f t="shared" si="56"/>
        <v>3206.2604566930954</v>
      </c>
      <c r="U83" s="7">
        <f t="shared" si="57"/>
        <v>0.016293970300128965</v>
      </c>
      <c r="V83" s="7">
        <f t="shared" si="58"/>
        <v>0.01897733322515184</v>
      </c>
      <c r="W83" s="7">
        <f t="shared" si="59"/>
        <v>0.06890720868770898</v>
      </c>
      <c r="X83" s="7">
        <f t="shared" si="60"/>
        <v>0.08025515186261148</v>
      </c>
      <c r="Y83" s="7">
        <f t="shared" si="61"/>
        <v>0.015499478918703022</v>
      </c>
      <c r="Z83" s="7">
        <f t="shared" si="62"/>
        <v>0.06554730423151452</v>
      </c>
      <c r="AA83" s="7">
        <f t="shared" si="63"/>
        <v>3.932838253890871</v>
      </c>
      <c r="AB83" s="11">
        <f t="shared" si="64"/>
        <v>268.756821102576</v>
      </c>
      <c r="AC83" s="11">
        <f t="shared" si="65"/>
        <v>5356.930414261529</v>
      </c>
      <c r="AD83" s="11">
        <f t="shared" si="66"/>
        <v>4256.202919071804</v>
      </c>
      <c r="AE83" s="7">
        <f t="shared" si="67"/>
        <v>0.014681707937185467</v>
      </c>
      <c r="AF83" s="7">
        <f t="shared" si="68"/>
        <v>0.01647113096227037</v>
      </c>
      <c r="AG83" s="7">
        <f t="shared" si="69"/>
        <v>0.06208895033469068</v>
      </c>
      <c r="AH83" s="7">
        <f t="shared" si="70"/>
        <v>0.06965642121802358</v>
      </c>
      <c r="AI83" s="7">
        <f t="shared" si="71"/>
        <v>0.017663668586317537</v>
      </c>
      <c r="AJ83" s="7">
        <f t="shared" si="72"/>
        <v>0.07469966343674252</v>
      </c>
      <c r="AK83" s="7">
        <f t="shared" si="73"/>
        <v>4.481979806204551</v>
      </c>
      <c r="AL83" s="11">
        <f t="shared" si="74"/>
        <v>206.934010947216</v>
      </c>
      <c r="AM83" s="11">
        <f t="shared" si="75"/>
        <v>4426.760859600517</v>
      </c>
      <c r="AN83" s="11">
        <f t="shared" si="76"/>
        <v>2975.0391403994836</v>
      </c>
      <c r="AO83" s="7">
        <f t="shared" si="77"/>
        <v>0.016150707514232733</v>
      </c>
      <c r="AP83" s="7">
        <f t="shared" si="78"/>
        <v>0.01970099863921327</v>
      </c>
      <c r="AQ83" s="7">
        <f t="shared" si="79"/>
        <v>0.0683013502932785</v>
      </c>
      <c r="AR83" s="7">
        <f t="shared" si="80"/>
        <v>0.08331553326679347</v>
      </c>
      <c r="AS83" s="6"/>
      <c r="AT83" s="6"/>
      <c r="AU83" s="6"/>
      <c r="AV83" s="6"/>
      <c r="AW83" s="6"/>
    </row>
    <row r="84" spans="1:49" ht="12.75">
      <c r="A84" s="4">
        <v>80</v>
      </c>
      <c r="B84" s="4">
        <v>58.7683</v>
      </c>
      <c r="C84" s="10">
        <v>0.000406462</v>
      </c>
      <c r="D84" s="4">
        <f t="shared" si="40"/>
        <v>15.920000000000002</v>
      </c>
      <c r="E84" s="7">
        <f t="shared" si="41"/>
        <v>0.019068951529018507</v>
      </c>
      <c r="F84" s="7">
        <f t="shared" si="42"/>
        <v>0.08296826121922843</v>
      </c>
      <c r="G84" s="7">
        <f t="shared" si="43"/>
        <v>4.978095673153706</v>
      </c>
      <c r="H84" s="11">
        <f t="shared" si="44"/>
        <v>167.743302321798</v>
      </c>
      <c r="I84" s="11">
        <f t="shared" si="45"/>
        <v>3779.225780602444</v>
      </c>
      <c r="J84" s="11">
        <f t="shared" si="46"/>
        <v>2571.824219397556</v>
      </c>
      <c r="K84" s="7">
        <f t="shared" si="47"/>
        <v>0.017479667356986084</v>
      </c>
      <c r="L84" s="7">
        <f t="shared" si="48"/>
        <v>0.021189169837548618</v>
      </c>
      <c r="M84" s="7">
        <f t="shared" si="49"/>
        <v>0.07605334803503418</v>
      </c>
      <c r="N84" s="7">
        <f t="shared" si="50"/>
        <v>0.09219324803595098</v>
      </c>
      <c r="O84" s="7">
        <f t="shared" si="51"/>
        <v>0.017600152715177213</v>
      </c>
      <c r="P84" s="7">
        <f t="shared" si="52"/>
        <v>0.07657757510941117</v>
      </c>
      <c r="Q84" s="7">
        <f t="shared" si="53"/>
        <v>4.5946545065646704</v>
      </c>
      <c r="R84" s="11">
        <f t="shared" si="54"/>
        <v>196.9091719740432</v>
      </c>
      <c r="S84" s="11">
        <f t="shared" si="55"/>
        <v>4410.549929271184</v>
      </c>
      <c r="T84" s="11">
        <f t="shared" si="56"/>
        <v>3044.7700707288163</v>
      </c>
      <c r="U84" s="7">
        <f t="shared" si="57"/>
        <v>0.01618036116992832</v>
      </c>
      <c r="V84" s="7">
        <f t="shared" si="58"/>
        <v>0.01947409713624037</v>
      </c>
      <c r="W84" s="7">
        <f t="shared" si="59"/>
        <v>0.07040011770574628</v>
      </c>
      <c r="X84" s="7">
        <f t="shared" si="60"/>
        <v>0.08473103388770228</v>
      </c>
      <c r="Y84" s="7">
        <f t="shared" si="61"/>
        <v>0.015630841662974175</v>
      </c>
      <c r="Z84" s="7">
        <f t="shared" si="62"/>
        <v>0.06800917985430481</v>
      </c>
      <c r="AA84" s="7">
        <f t="shared" si="63"/>
        <v>4.080550791258289</v>
      </c>
      <c r="AB84" s="11">
        <f t="shared" si="64"/>
        <v>249.65144876036402</v>
      </c>
      <c r="AC84" s="11">
        <f t="shared" si="65"/>
        <v>5170.847488250539</v>
      </c>
      <c r="AD84" s="11">
        <f t="shared" si="66"/>
        <v>4281.385845082795</v>
      </c>
      <c r="AE84" s="7">
        <f t="shared" si="67"/>
        <v>0.014943547851254946</v>
      </c>
      <c r="AF84" s="7">
        <f t="shared" si="68"/>
        <v>0.016422618280407135</v>
      </c>
      <c r="AG84" s="7">
        <f t="shared" si="69"/>
        <v>0.06501879139910823</v>
      </c>
      <c r="AH84" s="7">
        <f t="shared" si="70"/>
        <v>0.0714541689048295</v>
      </c>
      <c r="AI84" s="7">
        <f t="shared" si="71"/>
        <v>0.01772425943802064</v>
      </c>
      <c r="AJ84" s="7">
        <f t="shared" si="72"/>
        <v>0.07711755859955043</v>
      </c>
      <c r="AK84" s="7">
        <f t="shared" si="73"/>
        <v>4.627053515973025</v>
      </c>
      <c r="AL84" s="11">
        <f t="shared" si="74"/>
        <v>194.16127781897285</v>
      </c>
      <c r="AM84" s="11">
        <f t="shared" si="75"/>
        <v>4447.917953848223</v>
      </c>
      <c r="AN84" s="11">
        <f t="shared" si="76"/>
        <v>2903.3620461517776</v>
      </c>
      <c r="AO84" s="7">
        <f t="shared" si="77"/>
        <v>0.01611225026847066</v>
      </c>
      <c r="AP84" s="7">
        <f t="shared" si="78"/>
        <v>0.019942701336503832</v>
      </c>
      <c r="AQ84" s="7">
        <f t="shared" si="79"/>
        <v>0.07010376984123907</v>
      </c>
      <c r="AR84" s="7">
        <f t="shared" si="80"/>
        <v>0.08676991240898445</v>
      </c>
      <c r="AS84" s="6"/>
      <c r="AT84" s="6"/>
      <c r="AU84" s="6"/>
      <c r="AV84" s="6"/>
      <c r="AW84" s="6"/>
    </row>
    <row r="85" spans="1:49" ht="12.75">
      <c r="A85" s="4">
        <v>85</v>
      </c>
      <c r="B85" s="4">
        <v>62.9145</v>
      </c>
      <c r="C85" s="10">
        <v>0.000380801</v>
      </c>
      <c r="D85" s="4">
        <f t="shared" si="40"/>
        <v>16.915</v>
      </c>
      <c r="E85" s="7">
        <f t="shared" si="41"/>
        <v>0.019395253413235804</v>
      </c>
      <c r="F85" s="7">
        <f t="shared" si="42"/>
        <v>0.08718495885236376</v>
      </c>
      <c r="G85" s="7">
        <f t="shared" si="43"/>
        <v>5.231097531141826</v>
      </c>
      <c r="H85" s="11">
        <f t="shared" si="44"/>
        <v>151.90988395556698</v>
      </c>
      <c r="I85" s="11">
        <f t="shared" si="45"/>
        <v>3620.313073709576</v>
      </c>
      <c r="J85" s="11">
        <f t="shared" si="46"/>
        <v>2518.8369262904234</v>
      </c>
      <c r="K85" s="7">
        <f t="shared" si="47"/>
        <v>0.017859180169026576</v>
      </c>
      <c r="L85" s="7">
        <f t="shared" si="48"/>
        <v>0.021410881959853096</v>
      </c>
      <c r="M85" s="7">
        <f t="shared" si="49"/>
        <v>0.08028004867989824</v>
      </c>
      <c r="N85" s="7">
        <f t="shared" si="50"/>
        <v>0.09624555157339282</v>
      </c>
      <c r="O85" s="7">
        <f t="shared" si="51"/>
        <v>0.017507486621728224</v>
      </c>
      <c r="P85" s="7">
        <f t="shared" si="52"/>
        <v>0.07869912644101044</v>
      </c>
      <c r="Q85" s="7">
        <f t="shared" si="53"/>
        <v>4.721947586460627</v>
      </c>
      <c r="R85" s="11">
        <f t="shared" si="54"/>
        <v>186.435813617361</v>
      </c>
      <c r="S85" s="11">
        <f t="shared" si="55"/>
        <v>4723.740063045708</v>
      </c>
      <c r="T85" s="11">
        <f t="shared" si="56"/>
        <v>2810.7099369542916</v>
      </c>
      <c r="U85" s="7">
        <f t="shared" si="57"/>
        <v>0.015634773255638876</v>
      </c>
      <c r="V85" s="7">
        <f t="shared" si="58"/>
        <v>0.020268731441657247</v>
      </c>
      <c r="W85" s="7">
        <f t="shared" si="59"/>
        <v>0.07028096173410592</v>
      </c>
      <c r="X85" s="7">
        <f t="shared" si="60"/>
        <v>0.0911113909718017</v>
      </c>
      <c r="Y85" s="7">
        <f t="shared" si="61"/>
        <v>0.015639503044886927</v>
      </c>
      <c r="Z85" s="7">
        <f t="shared" si="62"/>
        <v>0.0703022229402467</v>
      </c>
      <c r="AA85" s="7">
        <f t="shared" si="63"/>
        <v>4.2181333764148015</v>
      </c>
      <c r="AB85" s="11">
        <f t="shared" si="64"/>
        <v>233.631313564398</v>
      </c>
      <c r="AC85" s="11">
        <f t="shared" si="65"/>
        <v>5167.999273181901</v>
      </c>
      <c r="AD85" s="11">
        <f t="shared" si="66"/>
        <v>4273.767393484765</v>
      </c>
      <c r="AE85" s="7">
        <f t="shared" si="67"/>
        <v>0.014947665167572708</v>
      </c>
      <c r="AF85" s="7">
        <f t="shared" si="68"/>
        <v>0.016437249307659777</v>
      </c>
      <c r="AG85" s="7">
        <f t="shared" si="69"/>
        <v>0.06719229415607396</v>
      </c>
      <c r="AH85" s="7">
        <f t="shared" si="70"/>
        <v>0.07388822790819491</v>
      </c>
      <c r="AI85" s="7">
        <f t="shared" si="71"/>
        <v>0.01773029012450675</v>
      </c>
      <c r="AJ85" s="7">
        <f t="shared" si="72"/>
        <v>0.07970066603464382</v>
      </c>
      <c r="AK85" s="7">
        <f t="shared" si="73"/>
        <v>4.782039962078629</v>
      </c>
      <c r="AL85" s="11">
        <f t="shared" si="74"/>
        <v>181.77965065279443</v>
      </c>
      <c r="AM85" s="11">
        <f t="shared" si="75"/>
        <v>4458.0305500131835</v>
      </c>
      <c r="AN85" s="11">
        <f t="shared" si="76"/>
        <v>2888.2494499868167</v>
      </c>
      <c r="AO85" s="7">
        <f t="shared" si="77"/>
        <v>0.016093965379573687</v>
      </c>
      <c r="AP85" s="7">
        <f t="shared" si="78"/>
        <v>0.019994807773098665</v>
      </c>
      <c r="AQ85" s="7">
        <f t="shared" si="79"/>
        <v>0.07234510833624648</v>
      </c>
      <c r="AR85" s="7">
        <f t="shared" si="80"/>
        <v>0.08988005754897202</v>
      </c>
      <c r="AS85" s="6"/>
      <c r="AT85" s="6"/>
      <c r="AU85" s="6"/>
      <c r="AV85" s="6"/>
      <c r="AW85" s="6"/>
    </row>
    <row r="86" spans="1:49" ht="12.75">
      <c r="A86" s="4">
        <v>90</v>
      </c>
      <c r="B86" s="4">
        <v>67.6747</v>
      </c>
      <c r="C86" s="10">
        <v>0.00035124</v>
      </c>
      <c r="D86" s="4">
        <f t="shared" si="40"/>
        <v>17.91</v>
      </c>
      <c r="E86" s="7">
        <f t="shared" si="41"/>
        <v>0.018540902662480447</v>
      </c>
      <c r="F86" s="7">
        <f t="shared" si="42"/>
        <v>0.08678087771599785</v>
      </c>
      <c r="G86" s="7">
        <f t="shared" si="43"/>
        <v>5.2068526629598715</v>
      </c>
      <c r="H86" s="11">
        <f t="shared" si="44"/>
        <v>153.327865250592</v>
      </c>
      <c r="I86" s="11">
        <f t="shared" si="45"/>
        <v>4126.056736187456</v>
      </c>
      <c r="J86" s="11">
        <f t="shared" si="46"/>
        <v>2591.9032638125436</v>
      </c>
      <c r="K86" s="7">
        <f t="shared" si="47"/>
        <v>0.016728884593813134</v>
      </c>
      <c r="L86" s="7">
        <f t="shared" si="48"/>
        <v>0.0211069357734728</v>
      </c>
      <c r="M86" s="7">
        <f t="shared" si="49"/>
        <v>0.07829970927998603</v>
      </c>
      <c r="N86" s="7">
        <f t="shared" si="50"/>
        <v>0.09879122099183262</v>
      </c>
      <c r="O86" s="7">
        <f t="shared" si="51"/>
        <v>0.01761163719514008</v>
      </c>
      <c r="P86" s="7">
        <f t="shared" si="52"/>
        <v>0.08243144153400694</v>
      </c>
      <c r="Q86" s="7">
        <f t="shared" si="53"/>
        <v>4.945886492040417</v>
      </c>
      <c r="R86" s="11">
        <f t="shared" si="54"/>
        <v>169.93521150912002</v>
      </c>
      <c r="S86" s="11">
        <f t="shared" si="55"/>
        <v>4808.240101218547</v>
      </c>
      <c r="T86" s="11">
        <f t="shared" si="56"/>
        <v>2637.3598987814526</v>
      </c>
      <c r="U86" s="7">
        <f t="shared" si="57"/>
        <v>0.01549678150549348</v>
      </c>
      <c r="V86" s="7">
        <f t="shared" si="58"/>
        <v>0.02092424920104251</v>
      </c>
      <c r="W86" s="7">
        <f t="shared" si="59"/>
        <v>0.07253283862717032</v>
      </c>
      <c r="X86" s="7">
        <f t="shared" si="60"/>
        <v>0.09793615468837215</v>
      </c>
      <c r="Y86" s="7">
        <f t="shared" si="61"/>
        <v>0.01564640935447215</v>
      </c>
      <c r="Z86" s="7">
        <f t="shared" si="62"/>
        <v>0.0732331732495726</v>
      </c>
      <c r="AA86" s="7">
        <f t="shared" si="63"/>
        <v>4.393990394974356</v>
      </c>
      <c r="AB86" s="11">
        <f t="shared" si="64"/>
        <v>215.30467507752</v>
      </c>
      <c r="AC86" s="11">
        <f t="shared" si="65"/>
        <v>5187.992237502529</v>
      </c>
      <c r="AD86" s="11">
        <f t="shared" si="66"/>
        <v>4245.4410958308035</v>
      </c>
      <c r="AE86" s="7">
        <f t="shared" si="67"/>
        <v>0.014918835458839742</v>
      </c>
      <c r="AF86" s="7">
        <f t="shared" si="68"/>
        <v>0.01649199418989113</v>
      </c>
      <c r="AG86" s="7">
        <f t="shared" si="69"/>
        <v>0.06982775645754134</v>
      </c>
      <c r="AH86" s="7">
        <f t="shared" si="70"/>
        <v>0.07719094140880524</v>
      </c>
      <c r="AI86" s="7">
        <f t="shared" si="71"/>
        <v>0.017580320568352622</v>
      </c>
      <c r="AJ86" s="7">
        <f t="shared" si="72"/>
        <v>0.08228486375356159</v>
      </c>
      <c r="AK86" s="7">
        <f t="shared" si="73"/>
        <v>4.937091825213695</v>
      </c>
      <c r="AL86" s="11">
        <f t="shared" si="74"/>
        <v>170.54117743068</v>
      </c>
      <c r="AM86" s="11">
        <f t="shared" si="75"/>
        <v>4892.113404422622</v>
      </c>
      <c r="AN86" s="11">
        <f t="shared" si="76"/>
        <v>2580.0365955773777</v>
      </c>
      <c r="AO86" s="7">
        <f t="shared" si="77"/>
        <v>0.01536336416500643</v>
      </c>
      <c r="AP86" s="7">
        <f t="shared" si="78"/>
        <v>0.021155419903928798</v>
      </c>
      <c r="AQ86" s="7">
        <f t="shared" si="79"/>
        <v>0.07190837744959078</v>
      </c>
      <c r="AR86" s="7">
        <f t="shared" si="80"/>
        <v>0.0990181514424618</v>
      </c>
      <c r="AS86" s="6"/>
      <c r="AT86" s="6"/>
      <c r="AU86" s="6"/>
      <c r="AV86" s="6"/>
      <c r="AW86" s="6"/>
    </row>
    <row r="87" spans="1:49" ht="12.75">
      <c r="A87" s="4">
        <v>95</v>
      </c>
      <c r="B87" s="4">
        <v>72.6892</v>
      </c>
      <c r="C87" s="10">
        <v>0.000318567</v>
      </c>
      <c r="D87" s="4">
        <f t="shared" si="40"/>
        <v>18.905</v>
      </c>
      <c r="E87" s="6"/>
      <c r="F87" s="6"/>
      <c r="G87" s="6"/>
      <c r="H87" s="6"/>
      <c r="I87" s="6"/>
      <c r="J87" s="6"/>
      <c r="K87" s="15"/>
      <c r="L87" s="15"/>
      <c r="M87" s="15"/>
      <c r="N87" s="15"/>
      <c r="O87" s="7">
        <f t="shared" si="51"/>
        <v>0.01702637368044974</v>
      </c>
      <c r="P87" s="7">
        <f t="shared" si="52"/>
        <v>0.0836790838047104</v>
      </c>
      <c r="Q87" s="7">
        <f t="shared" si="53"/>
        <v>5.020745028282624</v>
      </c>
      <c r="R87" s="11">
        <f t="shared" si="54"/>
        <v>164.905572964536</v>
      </c>
      <c r="S87" s="11">
        <f t="shared" si="55"/>
        <v>5299.215881402921</v>
      </c>
      <c r="T87" s="11">
        <f t="shared" si="56"/>
        <v>2667.050785263746</v>
      </c>
      <c r="U87" s="7">
        <f t="shared" si="57"/>
        <v>0.014761441737950926</v>
      </c>
      <c r="V87" s="7">
        <f t="shared" si="58"/>
        <v>0.020807453854939668</v>
      </c>
      <c r="W87" s="7">
        <f t="shared" si="59"/>
        <v>0.07254768064245362</v>
      </c>
      <c r="X87" s="7">
        <f t="shared" si="60"/>
        <v>0.10226186195416273</v>
      </c>
      <c r="Y87" s="7">
        <f t="shared" si="61"/>
        <v>0.015435890031271883</v>
      </c>
      <c r="Z87" s="7">
        <f t="shared" si="62"/>
        <v>0.07586237444149502</v>
      </c>
      <c r="AA87" s="7">
        <f t="shared" si="63"/>
        <v>4.551742466489701</v>
      </c>
      <c r="AB87" s="11">
        <f t="shared" si="64"/>
        <v>200.63943787455003</v>
      </c>
      <c r="AC87" s="11">
        <f t="shared" si="65"/>
        <v>5500.645236076792</v>
      </c>
      <c r="AD87" s="11">
        <f t="shared" si="66"/>
        <v>4191.854763923208</v>
      </c>
      <c r="AE87" s="7">
        <f t="shared" si="67"/>
        <v>0.014488644779517992</v>
      </c>
      <c r="AF87" s="7">
        <f t="shared" si="68"/>
        <v>0.016597071668264383</v>
      </c>
      <c r="AG87" s="7">
        <f t="shared" si="69"/>
        <v>0.07120697239918332</v>
      </c>
      <c r="AH87" s="7">
        <f t="shared" si="70"/>
        <v>0.08156920417153649</v>
      </c>
      <c r="AI87" s="7">
        <f t="shared" si="71"/>
        <v>0.015949421068760516</v>
      </c>
      <c r="AJ87" s="7">
        <f t="shared" si="72"/>
        <v>0.07838621231377622</v>
      </c>
      <c r="AK87" s="7">
        <f t="shared" si="73"/>
        <v>4.703172738826574</v>
      </c>
      <c r="AL87" s="11">
        <f t="shared" si="74"/>
        <v>187.927270858944</v>
      </c>
      <c r="AM87" s="11">
        <f t="shared" si="75"/>
        <v>6108.529487392623</v>
      </c>
      <c r="AN87" s="11">
        <f t="shared" si="76"/>
        <v>2969.870512607376</v>
      </c>
      <c r="AO87" s="7">
        <f t="shared" si="77"/>
        <v>0.013748845939502983</v>
      </c>
      <c r="AP87" s="7">
        <f t="shared" si="78"/>
        <v>0.019718134548565063</v>
      </c>
      <c r="AQ87" s="7">
        <f t="shared" si="79"/>
        <v>0.06757110193762252</v>
      </c>
      <c r="AR87" s="7">
        <f t="shared" si="80"/>
        <v>0.09690821218475382</v>
      </c>
      <c r="AS87" s="6"/>
      <c r="AT87" s="6"/>
      <c r="AU87" s="6"/>
      <c r="AV87" s="6"/>
      <c r="AW87" s="6"/>
    </row>
    <row r="88" spans="1:49" ht="12.75">
      <c r="A88" s="4">
        <v>100</v>
      </c>
      <c r="B88" s="4">
        <v>77.9739</v>
      </c>
      <c r="C88" s="10">
        <v>0.000282737</v>
      </c>
      <c r="D88" s="4">
        <f t="shared" si="40"/>
        <v>19.900000000000002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1">
        <f t="shared" si="54"/>
        <v>118.58185207814397</v>
      </c>
      <c r="S88" s="11">
        <f t="shared" si="55"/>
        <v>3907.7588291984785</v>
      </c>
      <c r="T88" s="11">
        <f t="shared" si="56"/>
        <v>2546.641170801521</v>
      </c>
      <c r="U88" s="7">
        <f t="shared" si="57"/>
        <v>0.017189795354012074</v>
      </c>
      <c r="V88" s="7">
        <f t="shared" si="58"/>
        <v>0.02129367910373469</v>
      </c>
      <c r="W88" s="7">
        <f t="shared" si="59"/>
        <v>0.08967564979451738</v>
      </c>
      <c r="X88" s="7">
        <f t="shared" si="60"/>
        <v>0.11108477272812119</v>
      </c>
      <c r="Y88" s="7">
        <f t="shared" si="61"/>
        <v>0.014853291433821334</v>
      </c>
      <c r="Z88" s="7">
        <f t="shared" si="62"/>
        <v>0.07748658628471601</v>
      </c>
      <c r="AA88" s="7">
        <f t="shared" si="63"/>
        <v>4.6491951770829605</v>
      </c>
      <c r="AB88" s="11">
        <f t="shared" si="64"/>
        <v>192.31630638161758</v>
      </c>
      <c r="AC88" s="11">
        <f t="shared" si="65"/>
        <v>6278.44937634606</v>
      </c>
      <c r="AD88" s="11">
        <f t="shared" si="66"/>
        <v>4189.310623653941</v>
      </c>
      <c r="AE88" s="7">
        <f t="shared" si="67"/>
        <v>0.013561520490315827</v>
      </c>
      <c r="AF88" s="7">
        <f t="shared" si="68"/>
        <v>0.016602110548564697</v>
      </c>
      <c r="AG88" s="7">
        <f t="shared" si="69"/>
        <v>0.07074768123326662</v>
      </c>
      <c r="AH88" s="7">
        <f t="shared" si="70"/>
        <v>0.08660981825216817</v>
      </c>
      <c r="AI88" s="15"/>
      <c r="AJ88" s="15"/>
      <c r="AK88" s="15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12.75">
      <c r="A89" s="4">
        <v>105</v>
      </c>
      <c r="B89" s="4">
        <v>84.3846</v>
      </c>
      <c r="C89" s="10">
        <v>0.000240325</v>
      </c>
      <c r="D89" s="4">
        <f t="shared" si="40"/>
        <v>20.895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5"/>
      <c r="V89" s="15"/>
      <c r="W89" s="15"/>
      <c r="X89" s="15"/>
      <c r="Y89" s="7">
        <f t="shared" si="61"/>
        <v>0.01534094103337671</v>
      </c>
      <c r="Z89" s="7">
        <f t="shared" si="62"/>
        <v>0.0868055861127765</v>
      </c>
      <c r="AA89" s="7">
        <f t="shared" si="63"/>
        <v>5.20833516676659</v>
      </c>
      <c r="AB89" s="11">
        <f t="shared" si="64"/>
        <v>153.24059099272503</v>
      </c>
      <c r="AC89" s="11">
        <f t="shared" si="65"/>
        <v>5341.003292716053</v>
      </c>
      <c r="AD89" s="11">
        <f t="shared" si="66"/>
        <v>4471.846707283948</v>
      </c>
      <c r="AE89" s="7">
        <f t="shared" si="67"/>
        <v>0.014703582411415655</v>
      </c>
      <c r="AF89" s="7">
        <f t="shared" si="68"/>
        <v>0.016069084297461782</v>
      </c>
      <c r="AG89" s="7">
        <f t="shared" si="69"/>
        <v>0.08319913924468741</v>
      </c>
      <c r="AH89" s="7">
        <f t="shared" si="70"/>
        <v>0.09092573119875644</v>
      </c>
      <c r="AI89" s="15"/>
      <c r="AJ89" s="15"/>
      <c r="AK89" s="15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2" ht="12.75">
      <c r="A90" s="4">
        <v>110</v>
      </c>
      <c r="B90" s="4">
        <v>91.3462</v>
      </c>
      <c r="C90" s="10">
        <v>0.000193692</v>
      </c>
      <c r="D90" s="4">
        <f t="shared" si="40"/>
        <v>21.89</v>
      </c>
      <c r="U90" s="15"/>
      <c r="V90" s="15"/>
      <c r="W90" s="15"/>
      <c r="X90" s="15"/>
      <c r="Y90" s="7">
        <f t="shared" si="61"/>
        <v>0.014915015532793246</v>
      </c>
      <c r="Z90" s="7">
        <f t="shared" si="62"/>
        <v>0.09400761115058595</v>
      </c>
      <c r="AA90" s="7">
        <f t="shared" si="63"/>
        <v>5.640456669035157</v>
      </c>
      <c r="AB90" s="11">
        <f t="shared" si="64"/>
        <v>130.66014387880801</v>
      </c>
      <c r="AC90" s="11">
        <f t="shared" si="65"/>
        <v>5823.346732250142</v>
      </c>
      <c r="AD90" s="11">
        <f t="shared" si="66"/>
        <v>4557.953267749857</v>
      </c>
      <c r="AE90" s="7">
        <f t="shared" si="67"/>
        <v>0.014081478555920462</v>
      </c>
      <c r="AF90" s="7">
        <f t="shared" si="68"/>
        <v>0.015916576057057225</v>
      </c>
      <c r="AG90" s="7">
        <f t="shared" si="69"/>
        <v>0.08875392436566736</v>
      </c>
      <c r="AH90" s="7">
        <f t="shared" si="70"/>
        <v>0.10032033084583339</v>
      </c>
      <c r="AI90" s="15"/>
      <c r="AJ90" s="15"/>
      <c r="AK90" s="15"/>
      <c r="AL90" s="6"/>
      <c r="AM90" s="6"/>
      <c r="AN90" s="6"/>
      <c r="AO90" s="6"/>
      <c r="AP90" s="6"/>
    </row>
    <row r="91" spans="1:4" ht="12.75">
      <c r="A91" s="4">
        <v>115</v>
      </c>
      <c r="B91" s="4">
        <v>99.0385</v>
      </c>
      <c r="C91" s="10">
        <v>0.000137077</v>
      </c>
      <c r="D91" s="4">
        <f t="shared" si="40"/>
        <v>22.885</v>
      </c>
    </row>
    <row r="92" spans="1:4" ht="12.75">
      <c r="A92" s="4">
        <v>120</v>
      </c>
      <c r="B92" s="4">
        <v>106.731</v>
      </c>
      <c r="C92" s="10">
        <v>8.04615E-05</v>
      </c>
      <c r="D92" s="4">
        <f t="shared" si="40"/>
        <v>23.880000000000003</v>
      </c>
    </row>
  </sheetData>
  <printOptions/>
  <pageMargins left="0.75" right="0.75" top="1" bottom="1" header="0.5" footer="0.5"/>
  <pageSetup orientation="portrait"/>
  <headerFooter alignWithMargins="0">
    <oddHeader>&amp;LFROM \123\DATA\YOUNG\PRGC.WK1,   September 24, 1987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uab</dc:creator>
  <cp:keywords/>
  <dc:description/>
  <cp:lastModifiedBy>Christine Curcio</cp:lastModifiedBy>
  <dcterms:created xsi:type="dcterms:W3CDTF">2010-04-12T20:01:58Z</dcterms:created>
  <dcterms:modified xsi:type="dcterms:W3CDTF">2010-05-20T09:22:59Z</dcterms:modified>
  <cp:category/>
  <cp:version/>
  <cp:contentType/>
  <cp:contentStatus/>
</cp:coreProperties>
</file>